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3660" windowHeight="4350" activeTab="0"/>
  </bookViews>
  <sheets>
    <sheet name="CAO" sheetId="1" r:id="rId1"/>
    <sheet name="Media" sheetId="3" r:id="rId2"/>
    <sheet name="Sprint" sheetId="2" r:id="rId3"/>
    <sheet name="Larga" sheetId="4" r:id="rId4"/>
    <sheet name="Media Ranking" sheetId="10" r:id="rId5"/>
    <sheet name="Sprint Ranking" sheetId="11" r:id="rId6"/>
    <sheet name="Larga Ranking" sheetId="12" r:id="rId7"/>
  </sheets>
  <definedNames>
    <definedName name="_xlnm.Print_Area" localSheetId="0">'CAO'!$A$1:$M$168</definedName>
    <definedName name="_xlnm.Print_Area" localSheetId="1">'Media'!$A$1:$F$21</definedName>
    <definedName name="bonificaciones">'CAO'!$Q$5:$R$17</definedName>
  </definedNames>
  <calcPr calcId="125725"/>
</workbook>
</file>

<file path=xl/sharedStrings.xml><?xml version="1.0" encoding="utf-8"?>
<sst xmlns="http://schemas.openxmlformats.org/spreadsheetml/2006/main" count="738" uniqueCount="168">
  <si>
    <t>Campeonato de Asturias</t>
  </si>
  <si>
    <t>Sprint</t>
  </si>
  <si>
    <t>TOTAL</t>
  </si>
  <si>
    <t>Sab.Tarde</t>
  </si>
  <si>
    <t>Sab. Maña</t>
  </si>
  <si>
    <t>Dom. Maña</t>
  </si>
  <si>
    <t>Puntos</t>
  </si>
  <si>
    <t>Puesto</t>
  </si>
  <si>
    <t>INICIACION</t>
  </si>
  <si>
    <t>HD16/OPEN</t>
  </si>
  <si>
    <t>HD20</t>
  </si>
  <si>
    <t>H21</t>
  </si>
  <si>
    <t>H35</t>
  </si>
  <si>
    <t>Participantes</t>
  </si>
  <si>
    <t>D-ELITE</t>
  </si>
  <si>
    <t>H-ELITE</t>
  </si>
  <si>
    <t>Hora Salida</t>
  </si>
  <si>
    <t>Hora Llegada</t>
  </si>
  <si>
    <t>Tiempo empleado</t>
  </si>
  <si>
    <t>HD16</t>
  </si>
  <si>
    <t>Federados</t>
  </si>
  <si>
    <t>V 6</t>
  </si>
  <si>
    <t>13-14/abril/2013</t>
  </si>
  <si>
    <t>Larga</t>
  </si>
  <si>
    <t>Media</t>
  </si>
  <si>
    <t>Teresa Foubelo</t>
  </si>
  <si>
    <t>Silvia López</t>
  </si>
  <si>
    <t>Raquel Roig</t>
  </si>
  <si>
    <t>Olga Cardín</t>
  </si>
  <si>
    <t>Romina Criado</t>
  </si>
  <si>
    <t>Irene Faza</t>
  </si>
  <si>
    <t xml:space="preserve">Patricia Barahona </t>
  </si>
  <si>
    <t>Susana Álvarez</t>
  </si>
  <si>
    <t>Loreto Criado</t>
  </si>
  <si>
    <t>Luz Franco</t>
  </si>
  <si>
    <t>Gracia Sánchez</t>
  </si>
  <si>
    <t>Eva Suárez</t>
  </si>
  <si>
    <t>Mar Moreno</t>
  </si>
  <si>
    <t>Maria José Merino</t>
  </si>
  <si>
    <t>Sabina Benavides</t>
  </si>
  <si>
    <t>Xulia Lorenzo</t>
  </si>
  <si>
    <t>Jesús Bárcena</t>
  </si>
  <si>
    <t>David Tuñón</t>
  </si>
  <si>
    <t>Verónica Fernández</t>
  </si>
  <si>
    <t>Ciro Gayol</t>
  </si>
  <si>
    <t>Diana Tomás</t>
  </si>
  <si>
    <t>Carmen Alvariño</t>
  </si>
  <si>
    <t>Carlos Fernández</t>
  </si>
  <si>
    <t>José Pardo</t>
  </si>
  <si>
    <t>Alexander Rezzonico</t>
  </si>
  <si>
    <t>Hugo Sánchez</t>
  </si>
  <si>
    <t>Miguel Fernández</t>
  </si>
  <si>
    <t xml:space="preserve">Alba Perez </t>
  </si>
  <si>
    <t>Nicolás Ricoy</t>
  </si>
  <si>
    <t>Miguel Guerrero</t>
  </si>
  <si>
    <t>Olaya Guerrero</t>
  </si>
  <si>
    <t>Carlota Miranda</t>
  </si>
  <si>
    <t>Rebeca Cueli</t>
  </si>
  <si>
    <t>Sara García</t>
  </si>
  <si>
    <t>Andrés Laruelo</t>
  </si>
  <si>
    <t>Julia Llerandi</t>
  </si>
  <si>
    <t>Nel Menéndez</t>
  </si>
  <si>
    <t>Antonio Fernández</t>
  </si>
  <si>
    <t>Rosana Ropero</t>
  </si>
  <si>
    <t>Olga Pardo</t>
  </si>
  <si>
    <t>Pablo Fernández</t>
  </si>
  <si>
    <t>Alba Rodríguez</t>
  </si>
  <si>
    <t>Álvaro Martínez</t>
  </si>
  <si>
    <t xml:space="preserve">Aitana Inguanzo </t>
  </si>
  <si>
    <t xml:space="preserve">Alberto del Valle </t>
  </si>
  <si>
    <t xml:space="preserve">Andrea Dago </t>
  </si>
  <si>
    <t xml:space="preserve">Angela Marcos </t>
  </si>
  <si>
    <t>Azariel Alberto Menendez</t>
  </si>
  <si>
    <t xml:space="preserve">Carla del Valle </t>
  </si>
  <si>
    <t xml:space="preserve">Elena Hernanz </t>
  </si>
  <si>
    <t xml:space="preserve">Enrique Díaz </t>
  </si>
  <si>
    <t xml:space="preserve">Haizea Zubuldia </t>
  </si>
  <si>
    <t>Miguel Asprón</t>
  </si>
  <si>
    <t xml:space="preserve">Pedro Navarro </t>
  </si>
  <si>
    <t>Rodrigo Pérez</t>
  </si>
  <si>
    <t xml:space="preserve">Tania Freire </t>
  </si>
  <si>
    <t>Violeta Ricoy</t>
  </si>
  <si>
    <t>Paola Villa</t>
  </si>
  <si>
    <t>Ángel Laruelo</t>
  </si>
  <si>
    <t>Juncal Guerrero</t>
  </si>
  <si>
    <t>Olaya Vallina</t>
  </si>
  <si>
    <t>Pablo Erice</t>
  </si>
  <si>
    <t>Irene González</t>
  </si>
  <si>
    <t>Isabel Vega</t>
  </si>
  <si>
    <t>Juan Ramón Díaz</t>
  </si>
  <si>
    <t>Nuria Rodríguez</t>
  </si>
  <si>
    <t>Iván Arboleya</t>
  </si>
  <si>
    <t>Inés García</t>
  </si>
  <si>
    <t xml:space="preserve">Alfonso Camblor </t>
  </si>
  <si>
    <t xml:space="preserve">Carlos Muñoz </t>
  </si>
  <si>
    <t xml:space="preserve">Jimena Calvo </t>
  </si>
  <si>
    <t>Manuel Franco</t>
  </si>
  <si>
    <t>Íñigo Alcántara</t>
  </si>
  <si>
    <t>Ana Mendoza</t>
  </si>
  <si>
    <t>Celia Toraño</t>
  </si>
  <si>
    <t>Maria Sánchez</t>
  </si>
  <si>
    <t>Greta García</t>
  </si>
  <si>
    <t>Olga Fernández</t>
  </si>
  <si>
    <t>Olaya Valiente</t>
  </si>
  <si>
    <t>Roberto Montes García</t>
  </si>
  <si>
    <t>Pelayo García</t>
  </si>
  <si>
    <t>Francisco José García</t>
  </si>
  <si>
    <t>Juan Carlos Rodríguez</t>
  </si>
  <si>
    <t xml:space="preserve">Alfonso Florez </t>
  </si>
  <si>
    <t xml:space="preserve">Felipe Sordo </t>
  </si>
  <si>
    <t>Isaias González</t>
  </si>
  <si>
    <t>Nils Javier Elbing</t>
  </si>
  <si>
    <t xml:space="preserve">Yoshua Arne Brandt  </t>
  </si>
  <si>
    <t xml:space="preserve">Jonay Perez </t>
  </si>
  <si>
    <t>Hugo Capellín</t>
  </si>
  <si>
    <t>Iván Rubio</t>
  </si>
  <si>
    <t xml:space="preserve">Adrián Prieto </t>
  </si>
  <si>
    <t>Jaime de Uriarte</t>
  </si>
  <si>
    <t>Manuel Valero</t>
  </si>
  <si>
    <t>Beltrán Sánchez</t>
  </si>
  <si>
    <t>Rodrigo Toraño</t>
  </si>
  <si>
    <t>Ignacio Suárez</t>
  </si>
  <si>
    <t>Alejandro Vallina</t>
  </si>
  <si>
    <t>Manuel Espina</t>
  </si>
  <si>
    <t>Carlos Llerandi</t>
  </si>
  <si>
    <t>Manuel Tamargo</t>
  </si>
  <si>
    <t>Roberto Montes Marcos</t>
  </si>
  <si>
    <t>Sergio Perez</t>
  </si>
  <si>
    <t>Diego Bouza</t>
  </si>
  <si>
    <t>Manuel Rodríguez</t>
  </si>
  <si>
    <t>Ignacio Izquierdo</t>
  </si>
  <si>
    <t>Pedro Sánchez</t>
  </si>
  <si>
    <t>Sergio Rezzonico</t>
  </si>
  <si>
    <t>Arsenio Villa</t>
  </si>
  <si>
    <t>Rubén Álvarez</t>
  </si>
  <si>
    <t>Jesús Pedro Rubio</t>
  </si>
  <si>
    <t>Antonio Prieto</t>
  </si>
  <si>
    <t xml:space="preserve">Alejandro Camblor </t>
  </si>
  <si>
    <t xml:space="preserve">David Lima </t>
  </si>
  <si>
    <t xml:space="preserve">Hector Fernández </t>
  </si>
  <si>
    <t xml:space="preserve">Joaquin Fidalgo </t>
  </si>
  <si>
    <t>Juan Alonso Suco</t>
  </si>
  <si>
    <t>Luis Dieguez</t>
  </si>
  <si>
    <t>Enrique Sánchez</t>
  </si>
  <si>
    <t>Adolfo Faza</t>
  </si>
  <si>
    <t>Jorge Álvarez</t>
  </si>
  <si>
    <t>Ángel Espina</t>
  </si>
  <si>
    <t>Vicente Llerandi</t>
  </si>
  <si>
    <t>Ramón Santurio</t>
  </si>
  <si>
    <t>Eladio García</t>
  </si>
  <si>
    <t>Salvador González</t>
  </si>
  <si>
    <t>Andrés del Bustio</t>
  </si>
  <si>
    <t>Benedicto Santos</t>
  </si>
  <si>
    <t>César Menéndez</t>
  </si>
  <si>
    <t xml:space="preserve">Gonzalo Rosal </t>
  </si>
  <si>
    <t>David Sotres</t>
  </si>
  <si>
    <t>Ramón Blanco</t>
  </si>
  <si>
    <t>Roberto Ferrero</t>
  </si>
  <si>
    <t>Roberto Vicente</t>
  </si>
  <si>
    <t>Pablo Álvarez</t>
  </si>
  <si>
    <t>Eduardo Valero</t>
  </si>
  <si>
    <t>Felipe Rodríguez</t>
  </si>
  <si>
    <t>Daniel García</t>
  </si>
  <si>
    <t>En amarillo federados asturianos</t>
  </si>
  <si>
    <t>Miguel Fernandez</t>
  </si>
  <si>
    <t>Natalia Ferrero</t>
  </si>
  <si>
    <t xml:space="preserve">err tarjeta </t>
  </si>
  <si>
    <t/>
  </si>
</sst>
</file>

<file path=xl/styles.xml><?xml version="1.0" encoding="utf-8"?>
<styleSheet xmlns="http://schemas.openxmlformats.org/spreadsheetml/2006/main">
  <numFmts count="2">
    <numFmt numFmtId="164" formatCode="d\-mmm\-yy"/>
    <numFmt numFmtId="165" formatCode="[$-F400]h:mm:ss\ AM/PM"/>
  </numFmts>
  <fonts count="37"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0"/>
      <color indexed="12"/>
      <name val="Comic Sans MS"/>
      <family val="4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30"/>
      <name val="Arial"/>
      <family val="2"/>
    </font>
    <font>
      <b/>
      <i/>
      <sz val="18"/>
      <color indexed="8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color theme="3" tint="0.39998000860214233"/>
      <name val="Arial"/>
      <family val="2"/>
    </font>
    <font>
      <b/>
      <i/>
      <sz val="10"/>
      <color theme="3" tint="0.39998000860214233"/>
      <name val="Arial"/>
      <family val="2"/>
    </font>
    <font>
      <b/>
      <sz val="10"/>
      <color rgb="FF0070C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2" borderId="0">
      <alignment/>
      <protection/>
    </xf>
    <xf numFmtId="0" fontId="11" fillId="3" borderId="0">
      <alignment/>
      <protection/>
    </xf>
    <xf numFmtId="0" fontId="11" fillId="4" borderId="0">
      <alignment/>
      <protection/>
    </xf>
    <xf numFmtId="0" fontId="11" fillId="5" borderId="0">
      <alignment/>
      <protection/>
    </xf>
    <xf numFmtId="0" fontId="11" fillId="6" borderId="0">
      <alignment/>
      <protection/>
    </xf>
    <xf numFmtId="0" fontId="11" fillId="7" borderId="0">
      <alignment/>
      <protection/>
    </xf>
    <xf numFmtId="0" fontId="11" fillId="8" borderId="0">
      <alignment/>
      <protection/>
    </xf>
    <xf numFmtId="0" fontId="11" fillId="9" borderId="0">
      <alignment/>
      <protection/>
    </xf>
    <xf numFmtId="0" fontId="11" fillId="10" borderId="0">
      <alignment/>
      <protection/>
    </xf>
    <xf numFmtId="0" fontId="11" fillId="5" borderId="0">
      <alignment/>
      <protection/>
    </xf>
    <xf numFmtId="0" fontId="11" fillId="8" borderId="0">
      <alignment/>
      <protection/>
    </xf>
    <xf numFmtId="0" fontId="11" fillId="11" borderId="0">
      <alignment/>
      <protection/>
    </xf>
    <xf numFmtId="0" fontId="12" fillId="12" borderId="0">
      <alignment/>
      <protection/>
    </xf>
    <xf numFmtId="0" fontId="12" fillId="9" borderId="0">
      <alignment/>
      <protection/>
    </xf>
    <xf numFmtId="0" fontId="12" fillId="10" borderId="0">
      <alignment/>
      <protection/>
    </xf>
    <xf numFmtId="0" fontId="12" fillId="13" borderId="0">
      <alignment/>
      <protection/>
    </xf>
    <xf numFmtId="0" fontId="12" fillId="14" borderId="0">
      <alignment/>
      <protection/>
    </xf>
    <xf numFmtId="0" fontId="12" fillId="15" borderId="0">
      <alignment/>
      <protection/>
    </xf>
    <xf numFmtId="0" fontId="13" fillId="4" borderId="0">
      <alignment/>
      <protection/>
    </xf>
    <xf numFmtId="0" fontId="14" fillId="16" borderId="1">
      <alignment/>
      <protection/>
    </xf>
    <xf numFmtId="0" fontId="15" fillId="17" borderId="2">
      <alignment/>
      <protection/>
    </xf>
    <xf numFmtId="0" fontId="16" fillId="0" borderId="3">
      <alignment/>
      <protection/>
    </xf>
    <xf numFmtId="0" fontId="17" fillId="0" borderId="0">
      <alignment/>
      <protection/>
    </xf>
    <xf numFmtId="0" fontId="12" fillId="18" borderId="0">
      <alignment/>
      <protection/>
    </xf>
    <xf numFmtId="0" fontId="12" fillId="19" borderId="0">
      <alignment/>
      <protection/>
    </xf>
    <xf numFmtId="0" fontId="12" fillId="20" borderId="0">
      <alignment/>
      <protection/>
    </xf>
    <xf numFmtId="0" fontId="12" fillId="13" borderId="0">
      <alignment/>
      <protection/>
    </xf>
    <xf numFmtId="0" fontId="12" fillId="14" borderId="0">
      <alignment/>
      <protection/>
    </xf>
    <xf numFmtId="0" fontId="12" fillId="21" borderId="0">
      <alignment/>
      <protection/>
    </xf>
    <xf numFmtId="0" fontId="18" fillId="7" borderId="1">
      <alignment/>
      <protection/>
    </xf>
    <xf numFmtId="0" fontId="19" fillId="3" borderId="0">
      <alignment/>
      <protection/>
    </xf>
    <xf numFmtId="0" fontId="0" fillId="0" borderId="0">
      <alignment/>
      <protection/>
    </xf>
    <xf numFmtId="0" fontId="20" fillId="22" borderId="0">
      <alignment/>
      <protection/>
    </xf>
    <xf numFmtId="0" fontId="0" fillId="23" borderId="4">
      <alignment/>
      <protection/>
    </xf>
    <xf numFmtId="0" fontId="21" fillId="16" borderId="5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5" fillId="0" borderId="6">
      <alignment/>
      <protection/>
    </xf>
    <xf numFmtId="0" fontId="26" fillId="0" borderId="7">
      <alignment/>
      <protection/>
    </xf>
    <xf numFmtId="0" fontId="17" fillId="0" borderId="8">
      <alignment/>
      <protection/>
    </xf>
    <xf numFmtId="0" fontId="27" fillId="0" borderId="9">
      <alignment/>
      <protection/>
    </xf>
  </cellStyleXfs>
  <cellXfs count="102">
    <xf numFmtId="0" fontId="0" fillId="0" borderId="0" xfId="0" applyFont="1"/>
    <xf numFmtId="0" fontId="0" fillId="24" borderId="0" xfId="0" applyFont="1" applyFill="1"/>
    <xf numFmtId="0" fontId="0" fillId="6" borderId="0" xfId="0" applyFont="1" applyFill="1"/>
    <xf numFmtId="0" fontId="0" fillId="5" borderId="0" xfId="0" applyFont="1" applyFill="1"/>
    <xf numFmtId="0" fontId="0" fillId="3" borderId="0" xfId="0" applyFont="1" applyFill="1"/>
    <xf numFmtId="0" fontId="0" fillId="4" borderId="0" xfId="0" applyFont="1" applyFill="1"/>
    <xf numFmtId="0" fontId="0" fillId="11" borderId="0" xfId="0" applyFont="1" applyFill="1"/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11" borderId="10" xfId="0" applyFont="1" applyFill="1" applyBorder="1"/>
    <xf numFmtId="0" fontId="5" fillId="0" borderId="11" xfId="0" applyFont="1" applyBorder="1" applyAlignment="1">
      <alignment horizontal="centerContinuous" vertical="center"/>
    </xf>
    <xf numFmtId="0" fontId="0" fillId="11" borderId="12" xfId="0" applyFont="1" applyFill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0" fillId="11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Continuous"/>
    </xf>
    <xf numFmtId="0" fontId="0" fillId="11" borderId="14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0" fillId="11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0" fillId="24" borderId="15" xfId="0" applyFont="1" applyFill="1" applyBorder="1"/>
    <xf numFmtId="0" fontId="0" fillId="0" borderId="0" xfId="0" applyFont="1" applyAlignment="1" quotePrefix="1">
      <alignment horizontal="center"/>
    </xf>
    <xf numFmtId="1" fontId="8" fillId="25" borderId="0" xfId="0" applyNumberFormat="1" applyFont="1" applyFill="1" applyAlignment="1">
      <alignment horizontal="center"/>
    </xf>
    <xf numFmtId="0" fontId="7" fillId="0" borderId="0" xfId="0" applyFont="1"/>
    <xf numFmtId="0" fontId="9" fillId="6" borderId="0" xfId="0" applyFont="1" applyFill="1"/>
    <xf numFmtId="0" fontId="9" fillId="5" borderId="0" xfId="0" applyFont="1" applyFill="1"/>
    <xf numFmtId="0" fontId="9" fillId="4" borderId="0" xfId="0" applyFont="1" applyFill="1"/>
    <xf numFmtId="0" fontId="0" fillId="16" borderId="0" xfId="0" applyFont="1" applyFill="1" applyProtection="1">
      <protection locked="0"/>
    </xf>
    <xf numFmtId="0" fontId="9" fillId="3" borderId="0" xfId="0" applyFont="1" applyFill="1"/>
    <xf numFmtId="0" fontId="9" fillId="11" borderId="0" xfId="0" applyFont="1" applyFill="1"/>
    <xf numFmtId="0" fontId="0" fillId="16" borderId="0" xfId="0" applyFont="1" applyFill="1"/>
    <xf numFmtId="0" fontId="9" fillId="11" borderId="0" xfId="0" applyFont="1" applyFill="1" applyAlignment="1">
      <alignment horizontal="left"/>
    </xf>
    <xf numFmtId="164" fontId="3" fillId="0" borderId="0" xfId="0" applyNumberFormat="1" applyFont="1" applyAlignment="1">
      <alignment horizontal="left"/>
    </xf>
    <xf numFmtId="0" fontId="9" fillId="3" borderId="0" xfId="0" applyFont="1" applyFill="1" applyAlignment="1">
      <alignment horizontal="left"/>
    </xf>
    <xf numFmtId="0" fontId="9" fillId="5" borderId="0" xfId="0" applyFont="1" applyFill="1"/>
    <xf numFmtId="0" fontId="0" fillId="16" borderId="0" xfId="0" applyFont="1" applyFill="1" applyAlignment="1">
      <alignment/>
    </xf>
    <xf numFmtId="0" fontId="28" fillId="0" borderId="0" xfId="0" applyFont="1" applyAlignment="1">
      <alignment horizontal="center"/>
    </xf>
    <xf numFmtId="20" fontId="0" fillId="0" borderId="16" xfId="0" applyNumberFormat="1" applyFont="1" applyBorder="1" applyAlignment="1" applyProtection="1">
      <alignment horizontal="center"/>
      <protection locked="0"/>
    </xf>
    <xf numFmtId="21" fontId="0" fillId="0" borderId="16" xfId="0" applyNumberFormat="1" applyFont="1" applyBorder="1" applyAlignment="1" applyProtection="1">
      <alignment horizontal="center"/>
      <protection locked="0"/>
    </xf>
    <xf numFmtId="21" fontId="2" fillId="0" borderId="16" xfId="51" applyNumberFormat="1" applyFont="1" applyBorder="1" applyAlignment="1">
      <alignment horizontal="center"/>
      <protection/>
    </xf>
    <xf numFmtId="21" fontId="0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11" borderId="16" xfId="0" applyFont="1" applyFill="1" applyBorder="1"/>
    <xf numFmtId="0" fontId="0" fillId="24" borderId="0" xfId="0" applyFont="1" applyFill="1"/>
    <xf numFmtId="0" fontId="0" fillId="24" borderId="0" xfId="0" applyFont="1" applyFill="1"/>
    <xf numFmtId="0" fontId="0" fillId="0" borderId="0" xfId="0" applyFont="1" applyBorder="1"/>
    <xf numFmtId="0" fontId="0" fillId="24" borderId="0" xfId="0" applyFont="1" applyFill="1" applyBorder="1"/>
    <xf numFmtId="0" fontId="0" fillId="11" borderId="17" xfId="0" applyFont="1" applyFill="1" applyBorder="1"/>
    <xf numFmtId="0" fontId="0" fillId="11" borderId="18" xfId="0" applyFont="1" applyFill="1" applyBorder="1"/>
    <xf numFmtId="0" fontId="0" fillId="24" borderId="18" xfId="0" applyFont="1" applyFill="1" applyBorder="1"/>
    <xf numFmtId="0" fontId="10" fillId="0" borderId="0" xfId="0" applyFont="1" applyBorder="1" applyAlignment="1">
      <alignment horizontal="center"/>
    </xf>
    <xf numFmtId="0" fontId="0" fillId="0" borderId="19" xfId="0" applyFont="1" applyBorder="1"/>
    <xf numFmtId="0" fontId="0" fillId="24" borderId="19" xfId="0" applyFont="1" applyFill="1" applyBorder="1"/>
    <xf numFmtId="0" fontId="0" fillId="0" borderId="19" xfId="0" applyFont="1" applyBorder="1"/>
    <xf numFmtId="0" fontId="0" fillId="0" borderId="20" xfId="0" applyFont="1" applyBorder="1"/>
    <xf numFmtId="0" fontId="28" fillId="0" borderId="19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Continuous" wrapText="1"/>
    </xf>
    <xf numFmtId="0" fontId="0" fillId="0" borderId="0" xfId="0" applyFont="1" applyBorder="1"/>
    <xf numFmtId="0" fontId="0" fillId="22" borderId="22" xfId="0" applyFill="1" applyBorder="1" applyAlignment="1">
      <alignment horizontal="center"/>
    </xf>
    <xf numFmtId="0" fontId="0" fillId="22" borderId="22" xfId="0" applyFill="1" applyBorder="1" applyAlignment="1">
      <alignment horizontal="center" vertical="center"/>
    </xf>
    <xf numFmtId="0" fontId="0" fillId="26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20" fontId="0" fillId="0" borderId="0" xfId="0" applyNumberFormat="1" applyFont="1" applyBorder="1" applyAlignment="1" applyProtection="1">
      <alignment horizontal="center"/>
      <protection locked="0"/>
    </xf>
    <xf numFmtId="21" fontId="0" fillId="0" borderId="0" xfId="0" applyNumberFormat="1" applyFont="1" applyBorder="1" applyAlignment="1" applyProtection="1">
      <alignment horizontal="center"/>
      <protection locked="0"/>
    </xf>
    <xf numFmtId="21" fontId="2" fillId="0" borderId="0" xfId="51" applyNumberFormat="1" applyFont="1" applyBorder="1" applyAlignment="1">
      <alignment horizontal="center"/>
      <protection/>
    </xf>
    <xf numFmtId="0" fontId="0" fillId="26" borderId="22" xfId="0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/>
    <xf numFmtId="0" fontId="0" fillId="0" borderId="23" xfId="0" applyFont="1" applyBorder="1"/>
    <xf numFmtId="0" fontId="0" fillId="0" borderId="23" xfId="0" applyFont="1" applyBorder="1" applyAlignment="1">
      <alignment horizontal="center" vertical="center"/>
    </xf>
    <xf numFmtId="0" fontId="0" fillId="24" borderId="10" xfId="0" applyFont="1" applyFill="1" applyBorder="1"/>
    <xf numFmtId="0" fontId="0" fillId="0" borderId="23" xfId="0" applyFont="1" applyBorder="1" applyAlignment="1">
      <alignment horizontal="center"/>
    </xf>
    <xf numFmtId="0" fontId="0" fillId="0" borderId="20" xfId="0" applyFont="1" applyBorder="1"/>
    <xf numFmtId="0" fontId="28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65" fontId="0" fillId="0" borderId="0" xfId="0" applyNumberFormat="1" applyFont="1"/>
    <xf numFmtId="165" fontId="0" fillId="0" borderId="0" xfId="0" applyNumberFormat="1" applyFont="1"/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24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24" borderId="15" xfId="0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" fillId="2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2" fillId="28" borderId="0" xfId="0" applyFont="1" applyFill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3" fillId="29" borderId="0" xfId="0" applyFont="1" applyFill="1" applyAlignment="1">
      <alignment horizontal="center" vertical="center"/>
    </xf>
    <xf numFmtId="0" fontId="33" fillId="28" borderId="0" xfId="0" applyFont="1" applyFill="1" applyAlignment="1">
      <alignment horizontal="center" vertical="center"/>
    </xf>
    <xf numFmtId="0" fontId="31" fillId="29" borderId="0" xfId="0" applyFont="1" applyFill="1" applyAlignment="1">
      <alignment horizontal="center" vertical="center"/>
    </xf>
    <xf numFmtId="0" fontId="31" fillId="30" borderId="0" xfId="0" applyFont="1" applyFill="1" applyAlignment="1">
      <alignment horizontal="center" vertical="center"/>
    </xf>
    <xf numFmtId="0" fontId="31" fillId="27" borderId="0" xfId="0" applyFont="1" applyFill="1" applyAlignment="1">
      <alignment horizontal="center" vertical="center"/>
    </xf>
    <xf numFmtId="0" fontId="31" fillId="31" borderId="0" xfId="0" applyFont="1" applyFill="1" applyAlignment="1">
      <alignment horizontal="center" vertic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N" xfId="51"/>
    <cellStyle name="Neutral" xfId="52"/>
    <cellStyle name="Notas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29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b/>
        <i val="0"/>
        <color theme="1"/>
      </font>
      <fill>
        <patternFill>
          <bgColor theme="0" tint="-0.149959996342659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theme="1"/>
      </font>
      <fill>
        <patternFill>
          <bgColor rgb="FFFFCC99"/>
        </patternFill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b/>
        <i val="0"/>
        <color theme="1"/>
      </font>
      <fill>
        <patternFill>
          <bgColor theme="0" tint="-0.149959996342659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theme="1"/>
      </font>
      <fill>
        <patternFill>
          <bgColor rgb="FFFFCC99"/>
        </patternFill>
      </fill>
      <border/>
    </dxf>
    <dxf>
      <font>
        <b/>
        <i val="0"/>
        <color theme="1"/>
      </font>
      <fill>
        <patternFill>
          <bgColor theme="0" tint="-0.149959996342659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theme="1"/>
      </font>
      <fill>
        <patternFill>
          <bgColor rgb="FFFFCC99"/>
        </patternFill>
      </fill>
      <border/>
    </dxf>
    <dxf>
      <font>
        <i val="0"/>
        <color indexed="12"/>
        <condense val="0"/>
        <extend val="0"/>
      </font>
      <border/>
    </dxf>
    <dxf>
      <font>
        <i val="0"/>
        <color indexed="10"/>
        <condense val="0"/>
        <extend val="0"/>
      </font>
      <border/>
    </dxf>
    <dxf>
      <font>
        <color indexed="9"/>
        <condense val="0"/>
        <extend val="0"/>
      </font>
      <border/>
    </dxf>
    <dxf>
      <font>
        <b/>
        <i val="0"/>
        <color theme="1"/>
      </font>
      <fill>
        <patternFill>
          <bgColor theme="0" tint="-0.149959996342659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theme="1"/>
      </font>
      <fill>
        <patternFill>
          <bgColor rgb="FFFFCC99"/>
        </patternFill>
      </fill>
      <border/>
    </dxf>
    <dxf>
      <font>
        <b/>
        <i val="0"/>
        <color theme="1"/>
      </font>
      <fill>
        <patternFill>
          <bgColor theme="0" tint="-0.149959996342659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theme="1"/>
      </font>
      <fill>
        <patternFill>
          <bgColor rgb="FFFFCC99"/>
        </patternFill>
      </fill>
      <border/>
    </dxf>
    <dxf>
      <font>
        <b/>
        <i val="0"/>
        <color theme="1"/>
      </font>
      <fill>
        <patternFill>
          <bgColor theme="0" tint="-0.149959996342659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theme="1"/>
      </font>
      <fill>
        <patternFill>
          <bgColor rgb="FFFFCC99"/>
        </patternFill>
      </fill>
      <border/>
    </dxf>
    <dxf>
      <font>
        <b/>
        <i val="0"/>
        <color theme="1"/>
      </font>
      <fill>
        <patternFill>
          <bgColor theme="0" tint="-0.149959996342659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theme="1"/>
      </font>
      <fill>
        <patternFill>
          <b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4"/>
  <sheetViews>
    <sheetView tabSelected="1" zoomScale="90" zoomScaleNormal="90" workbookViewId="0" topLeftCell="A103">
      <selection activeCell="O136" sqref="O136"/>
    </sheetView>
  </sheetViews>
  <sheetFormatPr defaultColWidth="11.00390625" defaultRowHeight="12.75" outlineLevelRow="1"/>
  <cols>
    <col min="1" max="1" width="5.00390625" style="0" customWidth="1"/>
    <col min="2" max="2" width="29.28125" style="0" customWidth="1"/>
    <col min="3" max="3" width="10.421875" style="0" customWidth="1"/>
    <col min="4" max="4" width="0.85546875" style="6" customWidth="1"/>
    <col min="5" max="5" width="10.421875" style="0" customWidth="1"/>
    <col min="6" max="6" width="0.85546875" style="6" customWidth="1"/>
    <col min="7" max="7" width="10.421875" style="0" customWidth="1"/>
    <col min="8" max="8" width="0.85546875" style="6" customWidth="1"/>
    <col min="9" max="9" width="7.28125" style="0" bestFit="1" customWidth="1"/>
    <col min="10" max="10" width="11.00390625" style="0" bestFit="1" customWidth="1"/>
    <col min="11" max="11" width="1.57421875" style="0" customWidth="1"/>
  </cols>
  <sheetData>
    <row r="1" spans="1:11" ht="12.75" outlineLevel="1">
      <c r="A1" s="81" t="s">
        <v>163</v>
      </c>
      <c r="B1" s="81"/>
      <c r="I1" s="59"/>
      <c r="K1" s="43"/>
    </row>
    <row r="2" spans="1:12" ht="18" outlineLevel="1">
      <c r="A2" s="82" t="s">
        <v>0</v>
      </c>
      <c r="B2" s="83"/>
      <c r="C2" s="10" t="s">
        <v>1</v>
      </c>
      <c r="D2" s="11"/>
      <c r="E2" s="12" t="s">
        <v>24</v>
      </c>
      <c r="F2" s="13"/>
      <c r="G2" s="12" t="s">
        <v>23</v>
      </c>
      <c r="H2" s="13"/>
      <c r="I2" s="58" t="s">
        <v>2</v>
      </c>
      <c r="J2" s="19"/>
      <c r="K2" s="43"/>
      <c r="L2" s="57" t="s">
        <v>20</v>
      </c>
    </row>
    <row r="3" spans="1:11" ht="12.75" outlineLevel="1">
      <c r="A3" s="82"/>
      <c r="B3" s="83"/>
      <c r="C3" s="14" t="s">
        <v>3</v>
      </c>
      <c r="D3" s="15"/>
      <c r="E3" s="16" t="s">
        <v>4</v>
      </c>
      <c r="F3" s="17"/>
      <c r="G3" s="16" t="s">
        <v>5</v>
      </c>
      <c r="H3" s="17"/>
      <c r="I3" s="59"/>
      <c r="K3" s="43"/>
    </row>
    <row r="4" spans="1:12" ht="12.75" outlineLevel="1">
      <c r="A4" s="23" t="s">
        <v>21</v>
      </c>
      <c r="B4" s="21" t="s">
        <v>22</v>
      </c>
      <c r="C4" s="8" t="s">
        <v>6</v>
      </c>
      <c r="D4" s="9"/>
      <c r="E4" s="8" t="s">
        <v>6</v>
      </c>
      <c r="F4" s="9"/>
      <c r="G4" s="8" t="s">
        <v>6</v>
      </c>
      <c r="H4" s="9"/>
      <c r="I4" s="70" t="s">
        <v>6</v>
      </c>
      <c r="J4" s="71" t="s">
        <v>7</v>
      </c>
      <c r="K4" s="72"/>
      <c r="L4" s="73" t="s">
        <v>7</v>
      </c>
    </row>
    <row r="5" spans="1:18" ht="15.75" outlineLevel="1">
      <c r="A5" s="24" t="s">
        <v>8</v>
      </c>
      <c r="B5" s="2"/>
      <c r="C5" s="18"/>
      <c r="E5" s="18"/>
      <c r="G5" s="18"/>
      <c r="H5" s="47"/>
      <c r="I5" s="59"/>
      <c r="J5" s="74"/>
      <c r="K5" s="43"/>
      <c r="L5" s="54"/>
      <c r="Q5">
        <v>1</v>
      </c>
      <c r="R5">
        <v>2</v>
      </c>
    </row>
    <row r="6" spans="1:12" ht="3.75" customHeight="1" outlineLevel="1">
      <c r="A6" s="2"/>
      <c r="B6" s="2"/>
      <c r="H6" s="48"/>
      <c r="I6" s="51"/>
      <c r="J6" s="51"/>
      <c r="K6" s="43"/>
      <c r="L6" s="53"/>
    </row>
    <row r="7" spans="1:18" ht="12.75" outlineLevel="1">
      <c r="A7" s="2">
        <v>1</v>
      </c>
      <c r="B7" s="60" t="s">
        <v>47</v>
      </c>
      <c r="C7" s="41"/>
      <c r="D7" s="42"/>
      <c r="E7" s="41" t="str">
        <f>IF(Media!F83="-","",Media!$C$100-Media!F83+1+VLOOKUP(Media!F83,bonificaciones,2))</f>
        <v/>
      </c>
      <c r="F7" s="42"/>
      <c r="G7" s="41">
        <f>IF(Larga!F84="-","",Larga!$C$101-Larga!F84+1+VLOOKUP(Larga!F84,bonificaciones,2))</f>
        <v>8.25</v>
      </c>
      <c r="H7" s="48"/>
      <c r="I7" s="51">
        <f aca="true" t="shared" si="0" ref="I7:I22">SUM(C7:H7)</f>
        <v>8.25</v>
      </c>
      <c r="J7" s="55">
        <f aca="true" t="shared" si="1" ref="J7:J22">IF(I7=0,"-",RANK(I7,$I$7:$I$22,0))</f>
        <v>8</v>
      </c>
      <c r="K7" s="43"/>
      <c r="L7" s="55">
        <f>IF(I7=0,"-",RANK(I7,(I7,$I$12:$I$13,$I$16:$I$18,$I$20:$I$22),0))</f>
        <v>5</v>
      </c>
      <c r="Q7">
        <v>2</v>
      </c>
      <c r="R7">
        <v>1.75</v>
      </c>
    </row>
    <row r="8" spans="1:18" ht="12.75" outlineLevel="1">
      <c r="A8" s="2">
        <v>2</v>
      </c>
      <c r="B8" s="63" t="s">
        <v>48</v>
      </c>
      <c r="C8" s="41"/>
      <c r="D8" s="42"/>
      <c r="E8" s="41" t="str">
        <f>IF(Media!F84="-","",Media!$C$100-Media!F84+1+VLOOKUP(Media!F84,bonificaciones,2))</f>
        <v/>
      </c>
      <c r="F8" s="42"/>
      <c r="G8" s="41">
        <f>IF(Larga!F85="-","",Larga!$C$101-Larga!F85+1+VLOOKUP(Larga!F85,bonificaciones,2))</f>
        <v>9.5</v>
      </c>
      <c r="H8" s="48"/>
      <c r="I8" s="51">
        <f t="shared" si="0"/>
        <v>9.5</v>
      </c>
      <c r="J8" s="55">
        <f t="shared" si="1"/>
        <v>7</v>
      </c>
      <c r="K8" s="43"/>
      <c r="L8" s="55"/>
      <c r="Q8">
        <v>3</v>
      </c>
      <c r="R8">
        <v>1.5</v>
      </c>
    </row>
    <row r="9" spans="1:18" ht="12.75" outlineLevel="1">
      <c r="A9" s="2">
        <v>3</v>
      </c>
      <c r="B9" s="63" t="s">
        <v>49</v>
      </c>
      <c r="C9" s="41"/>
      <c r="D9" s="42"/>
      <c r="E9" s="41" t="str">
        <f>IF(Media!F85="-","",Media!$C$100-Media!F85+1+VLOOKUP(Media!F85,bonificaciones,2))</f>
        <v/>
      </c>
      <c r="F9" s="42"/>
      <c r="G9" s="41">
        <f>IF(Larga!F86="-","",Larga!$C$101-Larga!F86+1+VLOOKUP(Larga!F86,bonificaciones,2))</f>
        <v>15.75</v>
      </c>
      <c r="H9" s="48"/>
      <c r="I9" s="51">
        <f t="shared" si="0"/>
        <v>15.75</v>
      </c>
      <c r="J9" s="55">
        <f t="shared" si="1"/>
        <v>5</v>
      </c>
      <c r="K9" s="43"/>
      <c r="L9" s="55"/>
      <c r="Q9">
        <v>4</v>
      </c>
      <c r="R9">
        <v>1.25</v>
      </c>
    </row>
    <row r="10" spans="1:18" ht="12.75" outlineLevel="1">
      <c r="A10" s="2">
        <v>4</v>
      </c>
      <c r="B10" s="63" t="s">
        <v>50</v>
      </c>
      <c r="C10" s="41"/>
      <c r="D10" s="42"/>
      <c r="E10" s="41">
        <f>IF(Media!F86="-","",Media!$C$100-Media!F86+1+VLOOKUP(Media!F86,bonificaciones,2))</f>
        <v>7.5</v>
      </c>
      <c r="F10" s="42"/>
      <c r="G10" s="41">
        <f>IF(Larga!F87="-","",Larga!$C$101-Larga!F87+1+VLOOKUP(Larga!F87,bonificaciones,2))</f>
        <v>17</v>
      </c>
      <c r="H10" s="48"/>
      <c r="I10" s="51">
        <f t="shared" si="0"/>
        <v>24.5</v>
      </c>
      <c r="J10" s="55">
        <f t="shared" si="1"/>
        <v>1</v>
      </c>
      <c r="K10" s="43"/>
      <c r="L10" s="55"/>
      <c r="Q10">
        <v>5</v>
      </c>
      <c r="R10">
        <v>1</v>
      </c>
    </row>
    <row r="11" spans="1:18" ht="12.75" outlineLevel="1">
      <c r="A11" s="2">
        <v>5</v>
      </c>
      <c r="B11" s="63" t="s">
        <v>51</v>
      </c>
      <c r="C11" s="41"/>
      <c r="D11" s="42"/>
      <c r="E11" s="41" t="str">
        <f>IF(Media!F87="-","",Media!$C$100-Media!F87+1+VLOOKUP(Media!F87,bonificaciones,2))</f>
        <v/>
      </c>
      <c r="F11" s="42"/>
      <c r="G11" s="41" t="str">
        <f>IF(Larga!F88="-","",Larga!$C$101-Larga!F88+1+VLOOKUP(Larga!F88,bonificaciones,2))</f>
        <v/>
      </c>
      <c r="H11" s="48"/>
      <c r="I11" s="51">
        <f t="shared" si="0"/>
        <v>0</v>
      </c>
      <c r="J11" s="55" t="str">
        <f t="shared" si="1"/>
        <v>-</v>
      </c>
      <c r="K11" s="43"/>
      <c r="L11" s="55"/>
      <c r="Q11">
        <v>6</v>
      </c>
      <c r="R11">
        <v>0.75</v>
      </c>
    </row>
    <row r="12" spans="1:18" ht="12.75" outlineLevel="1">
      <c r="A12" s="2">
        <v>6</v>
      </c>
      <c r="B12" s="60" t="s">
        <v>52</v>
      </c>
      <c r="C12" s="41"/>
      <c r="D12" s="42"/>
      <c r="E12" s="41">
        <f>IF(Media!F88="-","",Media!$C$100-Media!F88+1+VLOOKUP(Media!F88,bonificaciones,2))</f>
        <v>6.25</v>
      </c>
      <c r="F12" s="42"/>
      <c r="G12" s="41">
        <f>IF(Larga!F89="-","",Larga!$C$101-Larga!F89+1+VLOOKUP(Larga!F89,bonificaciones,2))</f>
        <v>14.5</v>
      </c>
      <c r="H12" s="48"/>
      <c r="I12" s="51">
        <f t="shared" si="0"/>
        <v>20.75</v>
      </c>
      <c r="J12" s="55">
        <f t="shared" si="1"/>
        <v>3</v>
      </c>
      <c r="K12" s="43"/>
      <c r="L12" s="55">
        <f>IF(I12=0,"-",RANK(I12,(I12,$I$12:$I$13,$I$16:$I$18,$I$20:$I$22),0))</f>
        <v>2</v>
      </c>
      <c r="Q12">
        <v>7</v>
      </c>
      <c r="R12">
        <v>0.5</v>
      </c>
    </row>
    <row r="13" spans="1:18" ht="12.75" outlineLevel="1">
      <c r="A13" s="2">
        <v>7</v>
      </c>
      <c r="B13" s="60" t="s">
        <v>53</v>
      </c>
      <c r="C13" s="41"/>
      <c r="D13" s="42"/>
      <c r="E13" s="41">
        <f>IF(Media!F89="-","",Media!$C$100-Media!F89+1+VLOOKUP(Media!F89,bonificaciones,2))</f>
        <v>8.75</v>
      </c>
      <c r="F13" s="42"/>
      <c r="G13" s="41">
        <f>IF(Larga!F90="-","",Larga!$C$101-Larga!F90+1+VLOOKUP(Larga!F90,bonificaciones,2))</f>
        <v>13.25</v>
      </c>
      <c r="H13" s="48"/>
      <c r="I13" s="51">
        <f t="shared" si="0"/>
        <v>22</v>
      </c>
      <c r="J13" s="55">
        <f t="shared" si="1"/>
        <v>2</v>
      </c>
      <c r="K13" s="43"/>
      <c r="L13" s="55">
        <f>IF(I13=0,"-",RANK(I13,(I13,$I$12:$I$13,$I$16:$I$18,$I$20:$I$22),0))</f>
        <v>1</v>
      </c>
      <c r="Q13">
        <v>8</v>
      </c>
      <c r="R13">
        <v>0.25</v>
      </c>
    </row>
    <row r="14" spans="1:18" ht="12.75" outlineLevel="1">
      <c r="A14" s="2">
        <v>8</v>
      </c>
      <c r="B14" s="63" t="s">
        <v>54</v>
      </c>
      <c r="C14" s="41"/>
      <c r="D14" s="42"/>
      <c r="E14" s="41" t="str">
        <f>IF(Media!F90="-","",Media!$C$100-Media!F90+1+VLOOKUP(Media!F90,bonificaciones,2))</f>
        <v/>
      </c>
      <c r="F14" s="42"/>
      <c r="G14" s="41">
        <f>IF(Larga!F91="-","",Larga!$C$101-Larga!F91+1+VLOOKUP(Larga!F91,bonificaciones,2))</f>
        <v>2</v>
      </c>
      <c r="H14" s="48"/>
      <c r="I14" s="51">
        <f t="shared" si="0"/>
        <v>2</v>
      </c>
      <c r="J14" s="55">
        <f t="shared" si="1"/>
        <v>14</v>
      </c>
      <c r="K14" s="43"/>
      <c r="L14" s="55"/>
      <c r="Q14">
        <v>9</v>
      </c>
      <c r="R14">
        <v>0</v>
      </c>
    </row>
    <row r="15" spans="1:18" ht="12.75" outlineLevel="1">
      <c r="A15" s="2">
        <v>9</v>
      </c>
      <c r="B15" s="63" t="s">
        <v>55</v>
      </c>
      <c r="C15" s="41"/>
      <c r="D15" s="42"/>
      <c r="E15" s="41" t="str">
        <f>IF(Media!F91="-","",Media!$C$100-Media!F91+1+VLOOKUP(Media!F91,bonificaciones,2))</f>
        <v/>
      </c>
      <c r="F15" s="42"/>
      <c r="G15" s="41" t="str">
        <f>IF(Larga!F92="-","",Larga!$C$101-Larga!F92+1+VLOOKUP(Larga!F92,bonificaciones,2))</f>
        <v/>
      </c>
      <c r="H15" s="48"/>
      <c r="I15" s="51">
        <f t="shared" si="0"/>
        <v>0</v>
      </c>
      <c r="J15" s="55" t="str">
        <f t="shared" si="1"/>
        <v>-</v>
      </c>
      <c r="K15" s="43"/>
      <c r="L15" s="55"/>
      <c r="Q15">
        <v>10</v>
      </c>
      <c r="R15">
        <v>0</v>
      </c>
    </row>
    <row r="16" spans="1:18" ht="12.75" outlineLevel="1">
      <c r="A16" s="2">
        <v>10</v>
      </c>
      <c r="B16" s="60" t="s">
        <v>56</v>
      </c>
      <c r="C16" s="41"/>
      <c r="D16" s="42"/>
      <c r="E16" s="41" t="str">
        <f>IF(Media!F92="-","",Media!$C$100-Media!F92+1+VLOOKUP(Media!F92,bonificaciones,2))</f>
        <v/>
      </c>
      <c r="F16" s="42"/>
      <c r="G16" s="41">
        <f>IF(Larga!F93="-","",Larga!$C$101-Larga!F93+1+VLOOKUP(Larga!F93,bonificaciones,2))</f>
        <v>6</v>
      </c>
      <c r="H16" s="48"/>
      <c r="I16" s="51">
        <f t="shared" si="0"/>
        <v>6</v>
      </c>
      <c r="J16" s="55">
        <f t="shared" si="1"/>
        <v>10</v>
      </c>
      <c r="K16" s="43"/>
      <c r="L16" s="55">
        <f>IF(I16=0,"-",RANK(I16,(I16,$I$12:$I$13,$I$16:$I$18,$I$20:$I$22),0))</f>
        <v>6</v>
      </c>
      <c r="Q16">
        <v>15</v>
      </c>
      <c r="R16">
        <v>0</v>
      </c>
    </row>
    <row r="17" spans="1:18" ht="12.75" outlineLevel="1">
      <c r="A17" s="2">
        <v>11</v>
      </c>
      <c r="B17" s="60" t="s">
        <v>57</v>
      </c>
      <c r="C17" s="41"/>
      <c r="D17" s="42"/>
      <c r="E17" s="41" t="str">
        <f>IF(Media!F93="-","",Media!$C$100-Media!F93+1+VLOOKUP(Media!F93,bonificaciones,2))</f>
        <v/>
      </c>
      <c r="F17" s="42"/>
      <c r="G17" s="41">
        <f>IF(Larga!F94="-","",Larga!$C$101-Larga!F94+1+VLOOKUP(Larga!F94,bonificaciones,2))</f>
        <v>4</v>
      </c>
      <c r="H17" s="48"/>
      <c r="I17" s="51">
        <f t="shared" si="0"/>
        <v>4</v>
      </c>
      <c r="J17" s="55">
        <f t="shared" si="1"/>
        <v>12</v>
      </c>
      <c r="K17" s="43"/>
      <c r="L17" s="55">
        <f>IF(I17=0,"-",RANK(I17,(I17,$I$12:$I$13,$I$16:$I$18,$I$20:$I$22),0))</f>
        <v>7</v>
      </c>
      <c r="Q17">
        <v>20</v>
      </c>
      <c r="R17">
        <v>0</v>
      </c>
    </row>
    <row r="18" spans="1:12" ht="12.75" outlineLevel="1">
      <c r="A18" s="2">
        <v>12</v>
      </c>
      <c r="B18" s="60" t="s">
        <v>58</v>
      </c>
      <c r="C18" s="41"/>
      <c r="D18" s="42"/>
      <c r="E18" s="41" t="str">
        <f>IF(Media!F94="-","",Media!$C$100-Media!F94+1+VLOOKUP(Media!F94,bonificaciones,2))</f>
        <v/>
      </c>
      <c r="F18" s="42"/>
      <c r="G18" s="41">
        <f>IF(Larga!F95="-","",Larga!$C$101-Larga!F95+1+VLOOKUP(Larga!F95,bonificaciones,2))</f>
        <v>3</v>
      </c>
      <c r="H18" s="48"/>
      <c r="I18" s="51">
        <f t="shared" si="0"/>
        <v>3</v>
      </c>
      <c r="J18" s="55">
        <f t="shared" si="1"/>
        <v>13</v>
      </c>
      <c r="K18" s="43"/>
      <c r="L18" s="55">
        <f>IF(I18=0,"-",RANK(I18,(I18,$I$12:$I$13,$I$16:$I$18,$I$20:$I$22),0))</f>
        <v>8</v>
      </c>
    </row>
    <row r="19" spans="1:12" ht="12.75" outlineLevel="1">
      <c r="A19" s="2">
        <v>13</v>
      </c>
      <c r="B19" s="62" t="s">
        <v>59</v>
      </c>
      <c r="C19" s="41"/>
      <c r="D19" s="42"/>
      <c r="E19" s="41" t="str">
        <f>IF(Media!F95="-","",Media!$C$100-Media!F95+1+VLOOKUP(Media!F95,bonificaciones,2))</f>
        <v/>
      </c>
      <c r="F19" s="42"/>
      <c r="G19" s="41">
        <f>IF(Larga!F96="-","",Larga!$C$101-Larga!F96+1+VLOOKUP(Larga!F96,bonificaciones,2))</f>
        <v>5</v>
      </c>
      <c r="H19" s="48"/>
      <c r="I19" s="51">
        <f t="shared" si="0"/>
        <v>5</v>
      </c>
      <c r="J19" s="55">
        <f t="shared" si="1"/>
        <v>11</v>
      </c>
      <c r="K19" s="43"/>
      <c r="L19" s="55"/>
    </row>
    <row r="20" spans="1:12" ht="12.75" outlineLevel="1">
      <c r="A20" s="2">
        <v>14</v>
      </c>
      <c r="B20" s="60" t="s">
        <v>60</v>
      </c>
      <c r="C20" s="41"/>
      <c r="D20" s="42"/>
      <c r="E20" s="41" t="str">
        <f>IF(Media!F96="-","",Media!$C$100-Media!F96+1+VLOOKUP(Media!F96,bonificaciones,2))</f>
        <v/>
      </c>
      <c r="F20" s="42"/>
      <c r="G20" s="41">
        <f>IF(Larga!F97="-","",Larga!$C$101-Larga!F97+1+VLOOKUP(Larga!F97,bonificaciones,2))</f>
        <v>7</v>
      </c>
      <c r="H20" s="48"/>
      <c r="I20" s="51">
        <f t="shared" si="0"/>
        <v>7</v>
      </c>
      <c r="J20" s="55">
        <f t="shared" si="1"/>
        <v>9</v>
      </c>
      <c r="K20" s="43"/>
      <c r="L20" s="55">
        <f>IF(I20=0,"-",RANK(I20,(I20,$I$12:$I$13,$I$16:$I$18,$I$20:$I$22),0))</f>
        <v>5</v>
      </c>
    </row>
    <row r="21" spans="1:12" ht="12.75" outlineLevel="1">
      <c r="A21" s="2">
        <v>15</v>
      </c>
      <c r="B21" s="60" t="s">
        <v>61</v>
      </c>
      <c r="C21" s="41"/>
      <c r="D21" s="42"/>
      <c r="E21" s="41">
        <f>IF(Media!F97="-","",Media!$C$100-Media!F97+1+VLOOKUP(Media!F97,bonificaciones,2))</f>
        <v>5</v>
      </c>
      <c r="F21" s="42"/>
      <c r="G21" s="41">
        <f>IF(Larga!F98="-","",Larga!$C$101-Larga!F98+1+VLOOKUP(Larga!F98,bonificaciones,2))</f>
        <v>12</v>
      </c>
      <c r="H21" s="48"/>
      <c r="I21" s="51">
        <f t="shared" si="0"/>
        <v>17</v>
      </c>
      <c r="J21" s="55">
        <f t="shared" si="1"/>
        <v>4</v>
      </c>
      <c r="K21" s="43"/>
      <c r="L21" s="55">
        <f>IF(I21=0,"-",RANK(I21,(I21,$I$12:$I$13,$I$16:$I$18,$I$20:$I$22),0))</f>
        <v>3</v>
      </c>
    </row>
    <row r="22" spans="1:12" ht="12.75" outlineLevel="1">
      <c r="A22" s="2">
        <v>16</v>
      </c>
      <c r="B22" s="60" t="s">
        <v>62</v>
      </c>
      <c r="C22" s="41"/>
      <c r="D22" s="42"/>
      <c r="E22" s="41">
        <f>IF(Media!F98="-","",Media!$C$100-Media!F98+1+VLOOKUP(Media!F98,bonificaciones,2))</f>
        <v>10</v>
      </c>
      <c r="F22" s="42"/>
      <c r="G22" s="41" t="str">
        <f>IF(Larga!F99="-","",Larga!$C$101-Larga!F99+1+VLOOKUP(Larga!F99,bonificaciones,2))</f>
        <v/>
      </c>
      <c r="H22" s="48"/>
      <c r="I22" s="51">
        <f t="shared" si="0"/>
        <v>10</v>
      </c>
      <c r="J22" s="56">
        <f t="shared" si="1"/>
        <v>6</v>
      </c>
      <c r="K22" s="43"/>
      <c r="L22" s="56">
        <f>IF(I22=0,"-",RANK(I22,(I22,$I$12:$I$13,$I$16:$I$18,$I$20:$I$22),0))</f>
        <v>4</v>
      </c>
    </row>
    <row r="23" spans="2:12" ht="12.75" outlineLevel="1">
      <c r="B23" t="s">
        <v>13</v>
      </c>
      <c r="C23" s="22">
        <f>COUNTA(B7:B22)</f>
        <v>16</v>
      </c>
      <c r="H23" s="48"/>
      <c r="I23" s="51"/>
      <c r="J23" s="45"/>
      <c r="K23" s="43"/>
      <c r="L23" s="55"/>
    </row>
    <row r="24" spans="1:12" ht="5.1" customHeight="1" outlineLevel="1">
      <c r="A24" s="1"/>
      <c r="B24" s="1"/>
      <c r="C24" s="1"/>
      <c r="D24" s="1"/>
      <c r="E24" s="1"/>
      <c r="F24" s="1"/>
      <c r="G24" s="1"/>
      <c r="H24" s="49"/>
      <c r="I24" s="52"/>
      <c r="J24" s="1"/>
      <c r="K24" s="44"/>
      <c r="L24" s="55"/>
    </row>
    <row r="25" spans="1:12" ht="15.75" outlineLevel="1">
      <c r="A25" s="26" t="s">
        <v>9</v>
      </c>
      <c r="B25" s="5"/>
      <c r="C25" s="8" t="s">
        <v>6</v>
      </c>
      <c r="D25" s="9"/>
      <c r="E25" s="8" t="s">
        <v>6</v>
      </c>
      <c r="F25" s="9"/>
      <c r="G25" s="8" t="s">
        <v>6</v>
      </c>
      <c r="H25" s="9"/>
      <c r="I25" s="70" t="s">
        <v>6</v>
      </c>
      <c r="J25" s="71" t="s">
        <v>7</v>
      </c>
      <c r="K25" s="72"/>
      <c r="L25" s="73" t="s">
        <v>7</v>
      </c>
    </row>
    <row r="26" spans="1:12" ht="4.5" customHeight="1" outlineLevel="1">
      <c r="A26" s="5"/>
      <c r="B26" s="5"/>
      <c r="H26" s="48"/>
      <c r="I26" s="51"/>
      <c r="J26" s="45"/>
      <c r="K26" s="43"/>
      <c r="L26" s="55"/>
    </row>
    <row r="27" spans="1:12" ht="12.75" outlineLevel="1">
      <c r="A27" s="5">
        <v>1</v>
      </c>
      <c r="B27" s="63" t="s">
        <v>63</v>
      </c>
      <c r="C27" s="41" t="str">
        <f>IF(Sprint!F25="-","",Sprint!$C$50-Sprint!F25+1+VLOOKUP(Sprint!F25,bonificaciones,2))</f>
        <v/>
      </c>
      <c r="D27" s="42"/>
      <c r="E27" s="41" t="str">
        <f>IF(Media!F25="-","",Media!$C$50-Media!F25+1+VLOOKUP(Media!F25,bonificaciones,2))</f>
        <v/>
      </c>
      <c r="F27" s="42"/>
      <c r="G27" s="41">
        <f>IF(Larga!F26="-","",Larga!$C$51-Larga!F26+1+VLOOKUP(Larga!F26,bonificaciones,2))</f>
        <v>4</v>
      </c>
      <c r="H27" s="48"/>
      <c r="I27" s="51">
        <f aca="true" t="shared" si="2" ref="I27:I37">SUM(C27:H27)</f>
        <v>4</v>
      </c>
      <c r="J27" s="75">
        <f aca="true" t="shared" si="3" ref="J27:J51">IF(I27=0,"-",RANK(I27,$I$27:$I$51,0))</f>
        <v>20</v>
      </c>
      <c r="K27" s="43"/>
      <c r="L27" s="75"/>
    </row>
    <row r="28" spans="1:12" ht="12.75" outlineLevel="1">
      <c r="A28" s="5">
        <v>2</v>
      </c>
      <c r="B28" s="63" t="s">
        <v>64</v>
      </c>
      <c r="C28" s="41" t="str">
        <f>IF(Sprint!F26="-","",Sprint!$C$50-Sprint!F26+1+VLOOKUP(Sprint!F26,bonificaciones,2))</f>
        <v/>
      </c>
      <c r="D28" s="42"/>
      <c r="E28" s="41" t="str">
        <f>IF(Media!F26="-","",Media!$C$50-Media!F26+1+VLOOKUP(Media!F26,bonificaciones,2))</f>
        <v/>
      </c>
      <c r="F28" s="42"/>
      <c r="G28" s="41">
        <f>IF(Larga!F27="-","",Larga!$C$51-Larga!F27+1+VLOOKUP(Larga!F27,bonificaciones,2))</f>
        <v>8</v>
      </c>
      <c r="H28" s="48"/>
      <c r="I28" s="51">
        <f t="shared" si="2"/>
        <v>8</v>
      </c>
      <c r="J28" s="55">
        <f t="shared" si="3"/>
        <v>18</v>
      </c>
      <c r="K28" s="43"/>
      <c r="L28" s="55"/>
    </row>
    <row r="29" spans="1:12" ht="12.75" outlineLevel="1">
      <c r="A29" s="5">
        <v>3</v>
      </c>
      <c r="B29" s="60" t="s">
        <v>65</v>
      </c>
      <c r="C29" s="41" t="str">
        <f>IF(Sprint!F27="-","",Sprint!$C$50-Sprint!F27+1+VLOOKUP(Sprint!F27,bonificaciones,2))</f>
        <v/>
      </c>
      <c r="D29" s="42"/>
      <c r="E29" s="41" t="str">
        <f>IF(Media!F27="-","",Media!$C$50-Media!F27+1+VLOOKUP(Media!F27,bonificaciones,2))</f>
        <v/>
      </c>
      <c r="F29" s="42"/>
      <c r="G29" s="41">
        <f>IF(Larga!F28="-","",Larga!$C$51-Larga!F28+1+VLOOKUP(Larga!F28,bonificaciones,2))</f>
        <v>11</v>
      </c>
      <c r="H29" s="48"/>
      <c r="I29" s="51">
        <f t="shared" si="2"/>
        <v>11</v>
      </c>
      <c r="J29" s="55">
        <f t="shared" si="3"/>
        <v>15</v>
      </c>
      <c r="K29" s="43"/>
      <c r="L29" s="55">
        <f aca="true" t="shared" si="4" ref="L29:L48">IF(I29=0,"-",RANK(I29,$I$27:$I$51,0))</f>
        <v>15</v>
      </c>
    </row>
    <row r="30" spans="1:12" ht="12.75" outlineLevel="1">
      <c r="A30" s="5">
        <v>4</v>
      </c>
      <c r="B30" s="63" t="s">
        <v>66</v>
      </c>
      <c r="C30" s="41" t="str">
        <f>IF(Sprint!F28="-","",Sprint!$C$50-Sprint!F28+1+VLOOKUP(Sprint!F28,bonificaciones,2))</f>
        <v/>
      </c>
      <c r="D30" s="42"/>
      <c r="E30" s="41" t="str">
        <f>IF(Media!F28="-","",Media!$C$50-Media!F28+1+VLOOKUP(Media!F28,bonificaciones,2))</f>
        <v/>
      </c>
      <c r="F30" s="42"/>
      <c r="G30" s="41">
        <f>IF(Larga!F29="-","",Larga!$C$51-Larga!F29+1+VLOOKUP(Larga!F29,bonificaciones,2))</f>
        <v>6</v>
      </c>
      <c r="H30" s="48"/>
      <c r="I30" s="51">
        <f t="shared" si="2"/>
        <v>6</v>
      </c>
      <c r="J30" s="55">
        <f t="shared" si="3"/>
        <v>19</v>
      </c>
      <c r="K30" s="43"/>
      <c r="L30" s="55"/>
    </row>
    <row r="31" spans="1:12" ht="12.75" outlineLevel="1">
      <c r="A31" s="5">
        <v>5</v>
      </c>
      <c r="B31" s="63" t="s">
        <v>67</v>
      </c>
      <c r="C31" s="41">
        <f>IF(Sprint!F29="-","",Sprint!$C$50-Sprint!F29+1+VLOOKUP(Sprint!F29,bonificaciones,2))</f>
        <v>4</v>
      </c>
      <c r="D31" s="42"/>
      <c r="E31" s="41">
        <f>IF(Media!F29="-","",Media!$C$50-Media!F29+1+VLOOKUP(Media!F29,bonificaciones,2))</f>
        <v>7.25</v>
      </c>
      <c r="F31" s="42"/>
      <c r="G31" s="41">
        <f>IF(Larga!F30="-","",Larga!$C$51-Larga!F30+1+VLOOKUP(Larga!F30,bonificaciones,2))</f>
        <v>12</v>
      </c>
      <c r="H31" s="48"/>
      <c r="I31" s="51">
        <f t="shared" si="2"/>
        <v>23.25</v>
      </c>
      <c r="J31" s="55">
        <f t="shared" si="3"/>
        <v>8</v>
      </c>
      <c r="K31" s="43"/>
      <c r="L31" s="55"/>
    </row>
    <row r="32" spans="1:12" ht="12.75" outlineLevel="1">
      <c r="A32" s="5">
        <v>6</v>
      </c>
      <c r="B32" s="60" t="s">
        <v>68</v>
      </c>
      <c r="C32" s="41">
        <f>IF(Sprint!F30="-","",Sprint!$C$50-Sprint!F30+1+VLOOKUP(Sprint!F30,bonificaciones,2))</f>
        <v>14</v>
      </c>
      <c r="D32" s="42"/>
      <c r="E32" s="41">
        <f>IF(Media!F30="-","",Media!$C$50-Media!F30+1+VLOOKUP(Media!F30,bonificaciones,2))</f>
        <v>13.5</v>
      </c>
      <c r="F32" s="42"/>
      <c r="G32" s="41">
        <f>IF(Larga!F31="-","",Larga!$C$51-Larga!F31+1+VLOOKUP(Larga!F31,bonificaciones,2))</f>
        <v>13</v>
      </c>
      <c r="H32" s="48"/>
      <c r="I32" s="51">
        <f t="shared" si="2"/>
        <v>40.5</v>
      </c>
      <c r="J32" s="55">
        <f t="shared" si="3"/>
        <v>3</v>
      </c>
      <c r="K32" s="43"/>
      <c r="L32" s="55">
        <f t="shared" si="4"/>
        <v>3</v>
      </c>
    </row>
    <row r="33" spans="1:12" ht="12.75" outlineLevel="1">
      <c r="A33" s="5">
        <v>7</v>
      </c>
      <c r="B33" s="60" t="s">
        <v>69</v>
      </c>
      <c r="C33" s="41">
        <f>IF(Sprint!F31="-","",Sprint!$C$50-Sprint!F31+1+VLOOKUP(Sprint!F31,bonificaciones,2))</f>
        <v>11.5</v>
      </c>
      <c r="D33" s="42"/>
      <c r="E33" s="41">
        <f>IF(Media!F31="-","",Media!$C$50-Media!F31+1+VLOOKUP(Media!F31,bonificaciones,2))</f>
        <v>9.75</v>
      </c>
      <c r="F33" s="42"/>
      <c r="G33" s="41" t="str">
        <f>IF(Larga!F32="-","",Larga!$C$51-Larga!F32+1+VLOOKUP(Larga!F32,bonificaciones,2))</f>
        <v/>
      </c>
      <c r="H33" s="48"/>
      <c r="I33" s="51">
        <f t="shared" si="2"/>
        <v>21.25</v>
      </c>
      <c r="J33" s="55">
        <f t="shared" si="3"/>
        <v>9</v>
      </c>
      <c r="K33" s="43"/>
      <c r="L33" s="55">
        <f t="shared" si="4"/>
        <v>9</v>
      </c>
    </row>
    <row r="34" spans="1:12" ht="12.75" outlineLevel="1">
      <c r="A34" s="5">
        <v>8</v>
      </c>
      <c r="B34" s="60" t="s">
        <v>70</v>
      </c>
      <c r="C34" s="41" t="str">
        <f>IF(Sprint!F32="-","",Sprint!$C$50-Sprint!F32+1+VLOOKUP(Sprint!F32,bonificaciones,2))</f>
        <v/>
      </c>
      <c r="D34" s="42"/>
      <c r="E34" s="41" t="str">
        <f>IF(Media!F32="-","",Media!$C$50-Media!F32+1+VLOOKUP(Media!F32,bonificaciones,2))</f>
        <v/>
      </c>
      <c r="F34" s="42"/>
      <c r="G34" s="41">
        <f>IF(Larga!F33="-","",Larga!$C$51-Larga!F33+1+VLOOKUP(Larga!F33,bonificaciones,2))</f>
        <v>9</v>
      </c>
      <c r="H34" s="48"/>
      <c r="I34" s="51">
        <f t="shared" si="2"/>
        <v>9</v>
      </c>
      <c r="J34" s="55">
        <f t="shared" si="3"/>
        <v>17</v>
      </c>
      <c r="K34" s="43"/>
      <c r="L34" s="55">
        <f t="shared" si="4"/>
        <v>17</v>
      </c>
    </row>
    <row r="35" spans="1:12" ht="12.75" outlineLevel="1">
      <c r="A35" s="5">
        <v>9</v>
      </c>
      <c r="B35" s="60" t="s">
        <v>71</v>
      </c>
      <c r="C35" s="41">
        <f>IF(Sprint!F33="-","",Sprint!$C$50-Sprint!F33+1+VLOOKUP(Sprint!F33,bonificaciones,2))</f>
        <v>9</v>
      </c>
      <c r="D35" s="42"/>
      <c r="E35" s="41">
        <f>IF(Media!F33="-","",Media!$C$50-Media!F33+1+VLOOKUP(Media!F33,bonificaciones,2))</f>
        <v>12.25</v>
      </c>
      <c r="F35" s="42"/>
      <c r="G35" s="41">
        <f>IF(Larga!F34="-","",Larga!$C$51-Larga!F34+1+VLOOKUP(Larga!F34,bonificaciones,2))</f>
        <v>16.75</v>
      </c>
      <c r="H35" s="48"/>
      <c r="I35" s="51">
        <f t="shared" si="2"/>
        <v>38</v>
      </c>
      <c r="J35" s="55">
        <f t="shared" si="3"/>
        <v>4</v>
      </c>
      <c r="K35" s="43"/>
      <c r="L35" s="55">
        <f t="shared" si="4"/>
        <v>4</v>
      </c>
    </row>
    <row r="36" spans="1:12" ht="12.75" outlineLevel="1">
      <c r="A36" s="5">
        <v>10</v>
      </c>
      <c r="B36" s="67" t="s">
        <v>72</v>
      </c>
      <c r="C36" s="41">
        <f>IF(Sprint!F34="-","",Sprint!$C$50-Sprint!F34+1+VLOOKUP(Sprint!F34,bonificaciones,2))</f>
        <v>10.25</v>
      </c>
      <c r="D36" s="42"/>
      <c r="E36" s="41">
        <f>IF(Media!F34="-","",Media!$C$50-Media!F34+1+VLOOKUP(Media!F34,bonificaciones,2))</f>
        <v>3</v>
      </c>
      <c r="F36" s="42"/>
      <c r="G36" s="41">
        <f>IF(Larga!F35="-","",Larga!$C$51-Larga!F35+1+VLOOKUP(Larga!F35,bonificaciones,2))</f>
        <v>23</v>
      </c>
      <c r="H36" s="48"/>
      <c r="I36" s="51">
        <f t="shared" si="2"/>
        <v>36.25</v>
      </c>
      <c r="J36" s="55">
        <f t="shared" si="3"/>
        <v>6</v>
      </c>
      <c r="K36" s="43"/>
      <c r="L36" s="55"/>
    </row>
    <row r="37" spans="1:12" ht="12.75" outlineLevel="1">
      <c r="A37" s="5">
        <v>11</v>
      </c>
      <c r="B37" s="67" t="s">
        <v>73</v>
      </c>
      <c r="C37" s="41" t="str">
        <f>IF(Sprint!F35="-","",Sprint!$C$50-Sprint!F35+1+VLOOKUP(Sprint!F35,bonificaciones,2))</f>
        <v/>
      </c>
      <c r="D37" s="42"/>
      <c r="E37" s="41" t="str">
        <f>IF(Media!F35="-","",Media!$C$50-Media!F35+1+VLOOKUP(Media!F35,bonificaciones,2))</f>
        <v/>
      </c>
      <c r="F37" s="42"/>
      <c r="G37" s="41" t="str">
        <f>IF(Larga!F36="-","",Larga!$C$51-Larga!F36+1+VLOOKUP(Larga!F36,bonificaciones,2))</f>
        <v/>
      </c>
      <c r="H37" s="48"/>
      <c r="I37" s="51">
        <f t="shared" si="2"/>
        <v>0</v>
      </c>
      <c r="J37" s="55" t="str">
        <f t="shared" si="3"/>
        <v>-</v>
      </c>
      <c r="K37" s="43"/>
      <c r="L37" s="55"/>
    </row>
    <row r="38" spans="1:12" ht="12.75" outlineLevel="1">
      <c r="A38" s="5">
        <v>12</v>
      </c>
      <c r="B38" s="60" t="s">
        <v>74</v>
      </c>
      <c r="C38" s="41">
        <f>IF(Sprint!F36="-","",Sprint!$C$50-Sprint!F36+1+VLOOKUP(Sprint!F36,bonificaciones,2))</f>
        <v>1</v>
      </c>
      <c r="D38" s="42"/>
      <c r="E38" s="41">
        <f>IF(Media!F36="-","",Media!$C$50-Media!F36+1+VLOOKUP(Media!F36,bonificaciones,2))</f>
        <v>4</v>
      </c>
      <c r="F38" s="42"/>
      <c r="G38" s="41">
        <f>IF(Larga!F37="-","",Larga!$C$51-Larga!F37+1+VLOOKUP(Larga!F37,bonificaciones,2))</f>
        <v>5</v>
      </c>
      <c r="H38" s="48"/>
      <c r="I38" s="51">
        <f aca="true" t="shared" si="5" ref="I38:I51">SUM(C38:H38)</f>
        <v>10</v>
      </c>
      <c r="J38" s="55">
        <f t="shared" si="3"/>
        <v>16</v>
      </c>
      <c r="K38" s="43"/>
      <c r="L38" s="55">
        <f t="shared" si="4"/>
        <v>16</v>
      </c>
    </row>
    <row r="39" spans="1:12" ht="12.75" outlineLevel="1">
      <c r="A39" s="5">
        <v>13</v>
      </c>
      <c r="B39" s="60" t="s">
        <v>75</v>
      </c>
      <c r="C39" s="41">
        <f>IF(Sprint!F37="-","",Sprint!$C$50-Sprint!F37+1+VLOOKUP(Sprint!F37,bonificaciones,2))</f>
        <v>5.25</v>
      </c>
      <c r="D39" s="42"/>
      <c r="E39" s="41">
        <f>IF(Media!F37="-","",Media!$C$50-Media!F37+1+VLOOKUP(Media!F37,bonificaciones,2))</f>
        <v>5</v>
      </c>
      <c r="F39" s="42"/>
      <c r="G39" s="41">
        <f>IF(Larga!F38="-","",Larga!$C$51-Larga!F38+1+VLOOKUP(Larga!F38,bonificaciones,2))</f>
        <v>14.25</v>
      </c>
      <c r="H39" s="48"/>
      <c r="I39" s="51">
        <f t="shared" si="5"/>
        <v>24.5</v>
      </c>
      <c r="J39" s="55">
        <f t="shared" si="3"/>
        <v>7</v>
      </c>
      <c r="K39" s="43"/>
      <c r="L39" s="55">
        <f t="shared" si="4"/>
        <v>7</v>
      </c>
    </row>
    <row r="40" spans="1:12" ht="12.75" outlineLevel="1">
      <c r="A40" s="5">
        <v>14</v>
      </c>
      <c r="B40" s="62" t="s">
        <v>76</v>
      </c>
      <c r="C40" s="41" t="str">
        <f>IF(Sprint!F38="-","",Sprint!$C$50-Sprint!F38+1+VLOOKUP(Sprint!F38,bonificaciones,2))</f>
        <v/>
      </c>
      <c r="D40" s="42"/>
      <c r="E40" s="41" t="str">
        <f>IF(Media!F38="-","",Media!$C$50-Media!F38+1+VLOOKUP(Media!F38,bonificaciones,2))</f>
        <v/>
      </c>
      <c r="F40" s="42"/>
      <c r="G40" s="41" t="str">
        <f>IF(Larga!F39="-","",Larga!$C$51-Larga!F39+1+VLOOKUP(Larga!F39,bonificaciones,2))</f>
        <v/>
      </c>
      <c r="H40" s="48"/>
      <c r="I40" s="51">
        <f t="shared" si="5"/>
        <v>0</v>
      </c>
      <c r="J40" s="55" t="str">
        <f t="shared" si="3"/>
        <v>-</v>
      </c>
      <c r="K40" s="43"/>
      <c r="L40" s="55"/>
    </row>
    <row r="41" spans="1:12" ht="12.75" outlineLevel="1">
      <c r="A41" s="5">
        <v>15</v>
      </c>
      <c r="B41" s="60" t="s">
        <v>77</v>
      </c>
      <c r="C41" s="41">
        <f>IF(Sprint!F39="-","",Sprint!$C$50-Sprint!F39+1+VLOOKUP(Sprint!F39,bonificaciones,2))</f>
        <v>2</v>
      </c>
      <c r="D41" s="42"/>
      <c r="E41" s="41">
        <f>IF(Media!F39="-","",Media!$C$50-Media!F39+1+VLOOKUP(Media!F39,bonificaciones,2))</f>
        <v>2</v>
      </c>
      <c r="F41" s="42"/>
      <c r="G41" s="41">
        <f>IF(Larga!F40="-","",Larga!$C$51-Larga!F40+1+VLOOKUP(Larga!F40,bonificaciones,2))</f>
        <v>10</v>
      </c>
      <c r="H41" s="48"/>
      <c r="I41" s="51">
        <f t="shared" si="5"/>
        <v>14</v>
      </c>
      <c r="J41" s="55">
        <f t="shared" si="3"/>
        <v>13</v>
      </c>
      <c r="K41" s="43"/>
      <c r="L41" s="55">
        <f t="shared" si="4"/>
        <v>13</v>
      </c>
    </row>
    <row r="42" spans="1:12" ht="12.75" outlineLevel="1">
      <c r="A42" s="5">
        <v>16</v>
      </c>
      <c r="B42" s="60" t="s">
        <v>78</v>
      </c>
      <c r="C42" s="41">
        <f>IF(Sprint!F40="-","",Sprint!$C$50-Sprint!F40+1+VLOOKUP(Sprint!F40,bonificaciones,2))</f>
        <v>12.75</v>
      </c>
      <c r="D42" s="42"/>
      <c r="E42" s="41">
        <f>IF(Media!F40="-","",Media!$C$50-Media!F40+1+VLOOKUP(Media!F40,bonificaciones,2))</f>
        <v>11</v>
      </c>
      <c r="F42" s="42"/>
      <c r="G42" s="41">
        <f>IF(Larga!F41="-","",Larga!$C$51-Larga!F41+1+VLOOKUP(Larga!F41,bonificaciones,2))</f>
        <v>18</v>
      </c>
      <c r="H42" s="48"/>
      <c r="I42" s="51">
        <f t="shared" si="5"/>
        <v>41.75</v>
      </c>
      <c r="J42" s="55">
        <f t="shared" si="3"/>
        <v>2</v>
      </c>
      <c r="K42" s="43"/>
      <c r="L42" s="55">
        <f t="shared" si="4"/>
        <v>2</v>
      </c>
    </row>
    <row r="43" spans="1:12" ht="12.75" outlineLevel="1">
      <c r="A43" s="5">
        <v>17</v>
      </c>
      <c r="B43" s="60" t="s">
        <v>79</v>
      </c>
      <c r="C43" s="41">
        <f>IF(Sprint!F41="-","",Sprint!$C$50-Sprint!F41+1+VLOOKUP(Sprint!F41,bonificaciones,2))</f>
        <v>7.75</v>
      </c>
      <c r="D43" s="42"/>
      <c r="E43" s="41">
        <f>IF(Media!F41="-","",Media!$C$50-Media!F41+1+VLOOKUP(Media!F41,bonificaciones,2))</f>
        <v>16</v>
      </c>
      <c r="F43" s="42"/>
      <c r="G43" s="41">
        <f>IF(Larga!F42="-","",Larga!$C$51-Larga!F42+1+VLOOKUP(Larga!F42,bonificaciones,2))</f>
        <v>20.5</v>
      </c>
      <c r="H43" s="48"/>
      <c r="I43" s="51">
        <f t="shared" si="5"/>
        <v>44.25</v>
      </c>
      <c r="J43" s="55">
        <f t="shared" si="3"/>
        <v>1</v>
      </c>
      <c r="K43" s="43"/>
      <c r="L43" s="55">
        <f t="shared" si="4"/>
        <v>1</v>
      </c>
    </row>
    <row r="44" spans="1:12" ht="12.75" outlineLevel="1">
      <c r="A44" s="5">
        <v>18</v>
      </c>
      <c r="B44" s="62" t="s">
        <v>80</v>
      </c>
      <c r="C44" s="41" t="str">
        <f>IF(Sprint!F42="-","",Sprint!$C$50-Sprint!F42+1+VLOOKUP(Sprint!F42,bonificaciones,2))</f>
        <v/>
      </c>
      <c r="D44" s="42"/>
      <c r="E44" s="41" t="str">
        <f>IF(Media!F42="-","",Media!$C$50-Media!F42+1+VLOOKUP(Media!F42,bonificaciones,2))</f>
        <v/>
      </c>
      <c r="F44" s="42"/>
      <c r="G44" s="41" t="str">
        <f>IF(Larga!F43="-","",Larga!$C$51-Larga!F43+1+VLOOKUP(Larga!F43,bonificaciones,2))</f>
        <v/>
      </c>
      <c r="H44" s="48"/>
      <c r="I44" s="51">
        <f t="shared" si="5"/>
        <v>0</v>
      </c>
      <c r="J44" s="55" t="str">
        <f t="shared" si="3"/>
        <v>-</v>
      </c>
      <c r="K44" s="43"/>
      <c r="L44" s="55"/>
    </row>
    <row r="45" spans="1:12" ht="12.75" outlineLevel="1">
      <c r="A45" s="5">
        <v>19</v>
      </c>
      <c r="B45" s="60" t="s">
        <v>81</v>
      </c>
      <c r="C45" s="41" t="str">
        <f>IF(Sprint!F43="-","",Sprint!$C$50-Sprint!F43+1+VLOOKUP(Sprint!F43,bonificaciones,2))</f>
        <v/>
      </c>
      <c r="D45" s="42"/>
      <c r="E45" s="41">
        <f>IF(Media!F43="-","",Media!$C$50-Media!F43+1+VLOOKUP(Media!F43,bonificaciones,2))</f>
        <v>1</v>
      </c>
      <c r="F45" s="42"/>
      <c r="G45" s="41">
        <f>IF(Larga!F44="-","",Larga!$C$51-Larga!F44+1+VLOOKUP(Larga!F44,bonificaciones,2))</f>
        <v>15.5</v>
      </c>
      <c r="H45" s="48"/>
      <c r="I45" s="51">
        <f t="shared" si="5"/>
        <v>16.5</v>
      </c>
      <c r="J45" s="55">
        <f t="shared" si="3"/>
        <v>12</v>
      </c>
      <c r="K45" s="43"/>
      <c r="L45" s="55">
        <f t="shared" si="4"/>
        <v>12</v>
      </c>
    </row>
    <row r="46" spans="1:12" ht="12.75" outlineLevel="1">
      <c r="A46" s="5">
        <v>20</v>
      </c>
      <c r="B46" s="60" t="s">
        <v>82</v>
      </c>
      <c r="C46" s="41">
        <f>IF(Sprint!F44="-","",Sprint!$C$50-Sprint!F44+1+VLOOKUP(Sprint!F44,bonificaciones,2))</f>
        <v>3</v>
      </c>
      <c r="D46" s="42"/>
      <c r="E46" s="41">
        <f>IF(Media!F44="-","",Media!$C$50-Media!F44+1+VLOOKUP(Media!F44,bonificaciones,2))</f>
        <v>8.5</v>
      </c>
      <c r="F46" s="42"/>
      <c r="G46" s="41">
        <f>IF(Larga!F45="-","",Larga!$C$51-Larga!F45+1+VLOOKUP(Larga!F45,bonificaciones,2))</f>
        <v>7</v>
      </c>
      <c r="H46" s="48"/>
      <c r="I46" s="51">
        <f t="shared" si="5"/>
        <v>18.5</v>
      </c>
      <c r="J46" s="55">
        <f t="shared" si="3"/>
        <v>11</v>
      </c>
      <c r="K46" s="43"/>
      <c r="L46" s="55">
        <f t="shared" si="4"/>
        <v>11</v>
      </c>
    </row>
    <row r="47" spans="1:12" ht="12.75" outlineLevel="1">
      <c r="A47" s="5">
        <v>21</v>
      </c>
      <c r="B47" s="60" t="s">
        <v>83</v>
      </c>
      <c r="C47" s="41" t="str">
        <f>IF(Sprint!F45="-","",Sprint!$C$50-Sprint!F45+1+VLOOKUP(Sprint!F45,bonificaciones,2))</f>
        <v/>
      </c>
      <c r="D47" s="42"/>
      <c r="E47" s="41" t="str">
        <f>IF(Media!F45="-","",Media!$C$50-Media!F45+1+VLOOKUP(Media!F45,bonificaciones,2))</f>
        <v/>
      </c>
      <c r="F47" s="42"/>
      <c r="G47" s="41" t="str">
        <f>IF(Larga!F46="-","",Larga!$C$51-Larga!F46+1+VLOOKUP(Larga!F46,bonificaciones,2))</f>
        <v/>
      </c>
      <c r="H47" s="48"/>
      <c r="I47" s="51">
        <f t="shared" si="5"/>
        <v>0</v>
      </c>
      <c r="J47" s="55" t="str">
        <f t="shared" si="3"/>
        <v>-</v>
      </c>
      <c r="K47" s="43"/>
      <c r="L47" s="55" t="str">
        <f t="shared" si="4"/>
        <v>-</v>
      </c>
    </row>
    <row r="48" spans="1:12" ht="12.75" outlineLevel="1">
      <c r="A48" s="5">
        <v>22</v>
      </c>
      <c r="B48" s="60" t="s">
        <v>84</v>
      </c>
      <c r="C48" s="41" t="str">
        <f>IF(Sprint!F46="-","",Sprint!$C$50-Sprint!F46+1+VLOOKUP(Sprint!F46,bonificaciones,2))</f>
        <v/>
      </c>
      <c r="D48" s="42"/>
      <c r="E48" s="41">
        <f>IF(Media!F46="-","",Media!$C$50-Media!F46+1+VLOOKUP(Media!F46,bonificaciones,2))</f>
        <v>14.75</v>
      </c>
      <c r="F48" s="42"/>
      <c r="G48" s="41">
        <f>IF(Larga!F47="-","",Larga!$C$51-Larga!F47+1+VLOOKUP(Larga!F47,bonificaciones,2))</f>
        <v>21.75</v>
      </c>
      <c r="H48" s="48"/>
      <c r="I48" s="51">
        <f t="shared" si="5"/>
        <v>36.5</v>
      </c>
      <c r="J48" s="55">
        <f t="shared" si="3"/>
        <v>5</v>
      </c>
      <c r="K48" s="43"/>
      <c r="L48" s="55">
        <f t="shared" si="4"/>
        <v>5</v>
      </c>
    </row>
    <row r="49" spans="1:12" ht="12.75" outlineLevel="1">
      <c r="A49" s="5">
        <v>23</v>
      </c>
      <c r="B49" s="62" t="s">
        <v>85</v>
      </c>
      <c r="C49" s="41">
        <f>IF(Sprint!F47="-","",Sprint!$C$50-Sprint!F47+1+VLOOKUP(Sprint!F47,bonificaciones,2))</f>
        <v>6.5</v>
      </c>
      <c r="D49" s="42"/>
      <c r="E49" s="41">
        <f>IF(Media!F47="-","",Media!$C$50-Media!F47+1+VLOOKUP(Media!F47,bonificaciones,2))</f>
        <v>6</v>
      </c>
      <c r="F49" s="42"/>
      <c r="G49" s="41" t="str">
        <f>IF(Larga!F48="-","",Larga!$C$51-Larga!F48+1+VLOOKUP(Larga!F48,bonificaciones,2))</f>
        <v/>
      </c>
      <c r="H49" s="48"/>
      <c r="I49" s="51">
        <f t="shared" si="5"/>
        <v>12.5</v>
      </c>
      <c r="J49" s="55">
        <f t="shared" si="3"/>
        <v>14</v>
      </c>
      <c r="K49" s="43"/>
      <c r="L49" s="55"/>
    </row>
    <row r="50" spans="1:12" ht="12.75" outlineLevel="1">
      <c r="A50" s="5">
        <v>24</v>
      </c>
      <c r="B50" s="62" t="s">
        <v>86</v>
      </c>
      <c r="C50" s="41" t="str">
        <f>IF(Sprint!F48="-","",Sprint!$C$50-Sprint!F48+1+VLOOKUP(Sprint!F48,bonificaciones,2))</f>
        <v/>
      </c>
      <c r="D50" s="42"/>
      <c r="E50" s="41" t="str">
        <f>IF(Media!F48="-","",Media!$C$50-Media!F48+1+VLOOKUP(Media!F48,bonificaciones,2))</f>
        <v/>
      </c>
      <c r="F50" s="42"/>
      <c r="G50" s="41" t="str">
        <f>IF(Larga!F49="-","",Larga!$C$51-Larga!F49+1+VLOOKUP(Larga!F49,bonificaciones,2))</f>
        <v/>
      </c>
      <c r="H50" s="48"/>
      <c r="I50" s="51">
        <f t="shared" si="5"/>
        <v>0</v>
      </c>
      <c r="J50" s="55" t="str">
        <f t="shared" si="3"/>
        <v>-</v>
      </c>
      <c r="K50" s="43"/>
      <c r="L50" s="55"/>
    </row>
    <row r="51" spans="1:12" ht="12.75" outlineLevel="1">
      <c r="A51" s="5">
        <v>25</v>
      </c>
      <c r="B51" s="63" t="s">
        <v>87</v>
      </c>
      <c r="C51" s="41" t="str">
        <f>IF(Sprint!F49="-","",Sprint!$C$50-Sprint!F49+1+VLOOKUP(Sprint!F49,bonificaciones,2))</f>
        <v/>
      </c>
      <c r="D51" s="42"/>
      <c r="E51" s="41" t="str">
        <f>IF(Media!F49="-","",Media!$C$50-Media!F49+1+VLOOKUP(Media!F49,bonificaciones,2))</f>
        <v/>
      </c>
      <c r="F51" s="42"/>
      <c r="G51" s="41">
        <f>IF(Larga!F50="-","",Larga!$C$51-Larga!F50+1+VLOOKUP(Larga!F50,bonificaciones,2))</f>
        <v>19.25</v>
      </c>
      <c r="H51" s="48"/>
      <c r="I51" s="51">
        <f t="shared" si="5"/>
        <v>19.25</v>
      </c>
      <c r="J51" s="56">
        <f t="shared" si="3"/>
        <v>10</v>
      </c>
      <c r="K51" s="43"/>
      <c r="L51" s="56"/>
    </row>
    <row r="52" spans="2:12" ht="12.75" outlineLevel="1">
      <c r="B52" t="s">
        <v>13</v>
      </c>
      <c r="C52" s="22">
        <f>COUNTA(B26:B51)</f>
        <v>25</v>
      </c>
      <c r="H52" s="48"/>
      <c r="I52" s="51"/>
      <c r="J52" s="45"/>
      <c r="K52" s="43"/>
      <c r="L52" s="55"/>
    </row>
    <row r="53" spans="1:12" ht="6" customHeight="1" outlineLevel="1">
      <c r="A53" s="1"/>
      <c r="B53" s="1"/>
      <c r="C53" s="1"/>
      <c r="D53" s="1"/>
      <c r="E53" s="1"/>
      <c r="F53" s="1"/>
      <c r="G53" s="1"/>
      <c r="H53" s="49"/>
      <c r="I53" s="52"/>
      <c r="J53" s="46"/>
      <c r="K53" s="43"/>
      <c r="L53" s="55"/>
    </row>
    <row r="54" spans="1:12" ht="15.75" outlineLevel="1">
      <c r="A54" s="25" t="s">
        <v>10</v>
      </c>
      <c r="B54" s="3"/>
      <c r="C54" s="8" t="s">
        <v>6</v>
      </c>
      <c r="D54" s="9"/>
      <c r="E54" s="8" t="s">
        <v>6</v>
      </c>
      <c r="F54" s="9"/>
      <c r="G54" s="8" t="s">
        <v>6</v>
      </c>
      <c r="H54" s="9"/>
      <c r="I54" s="70" t="s">
        <v>6</v>
      </c>
      <c r="J54" s="71" t="s">
        <v>7</v>
      </c>
      <c r="K54" s="72"/>
      <c r="L54" s="76" t="s">
        <v>7</v>
      </c>
    </row>
    <row r="55" spans="1:12" ht="3.75" customHeight="1" outlineLevel="1">
      <c r="A55" s="3"/>
      <c r="B55" s="3"/>
      <c r="H55" s="48"/>
      <c r="I55" s="51"/>
      <c r="J55" s="45"/>
      <c r="K55" s="43"/>
      <c r="L55" s="55"/>
    </row>
    <row r="56" spans="1:12" ht="12.75" outlineLevel="1">
      <c r="A56" s="3">
        <v>1</v>
      </c>
      <c r="B56" s="63" t="s">
        <v>88</v>
      </c>
      <c r="C56" s="41">
        <f>IF(Sprint!F5="-","",Sprint!$C$21-Sprint!F5+1+VLOOKUP(Sprint!F5,bonificaciones,2))</f>
        <v>2.25</v>
      </c>
      <c r="D56" s="42"/>
      <c r="E56" s="41">
        <f>IF(Media!F5="-","",Media!$C$21-Media!F5+1+VLOOKUP(Media!F5,bonificaciones,2))</f>
        <v>2</v>
      </c>
      <c r="F56" s="42"/>
      <c r="G56" s="41">
        <f>IF(Larga!F5="-","",Larga!$C$21-Larga!F5+1+VLOOKUP(Larga!F5,bonificaciones,2))</f>
        <v>4</v>
      </c>
      <c r="H56" s="48"/>
      <c r="I56" s="51">
        <f aca="true" t="shared" si="6" ref="I56:I63">SUM(C56:H56)</f>
        <v>8.25</v>
      </c>
      <c r="J56" s="75">
        <f>IF(I56=0,"-",RANK(I56,$I$56:$I$71,0))</f>
        <v>10</v>
      </c>
      <c r="K56" s="43"/>
      <c r="L56" s="55"/>
    </row>
    <row r="57" spans="1:12" ht="12.75" outlineLevel="1">
      <c r="A57" s="3">
        <v>2</v>
      </c>
      <c r="B57" s="63" t="s">
        <v>89</v>
      </c>
      <c r="C57" s="41" t="str">
        <f>IF(Sprint!F6="-","",Sprint!$C$21-Sprint!F6+1+VLOOKUP(Sprint!F6,bonificaciones,2))</f>
        <v/>
      </c>
      <c r="D57" s="42"/>
      <c r="E57" s="41" t="str">
        <f>IF(Media!F6="-","",Media!$C$21-Media!F6+1+VLOOKUP(Media!F6,bonificaciones,2))</f>
        <v/>
      </c>
      <c r="F57" s="42"/>
      <c r="G57" s="41">
        <f>IF(Larga!F6="-","",Larga!$C$21-Larga!F6+1+VLOOKUP(Larga!F6,bonificaciones,2))</f>
        <v>6</v>
      </c>
      <c r="H57" s="48"/>
      <c r="I57" s="51">
        <f t="shared" si="6"/>
        <v>6</v>
      </c>
      <c r="J57" s="55">
        <f aca="true" t="shared" si="7" ref="J57:J71">IF(I57=0,"-",RANK(I57,$I$56:$I$71,0))</f>
        <v>12</v>
      </c>
      <c r="K57" s="43"/>
      <c r="L57" s="55"/>
    </row>
    <row r="58" spans="1:12" ht="12.75" outlineLevel="1">
      <c r="A58" s="3">
        <v>3</v>
      </c>
      <c r="B58" s="63" t="s">
        <v>90</v>
      </c>
      <c r="C58" s="41" t="str">
        <f>IF(Sprint!F7="-","",Sprint!$C$21-Sprint!F7+1+VLOOKUP(Sprint!F7,bonificaciones,2))</f>
        <v/>
      </c>
      <c r="D58" s="42"/>
      <c r="E58" s="41" t="str">
        <f>IF(Media!F7="-","",Media!$C$21-Media!F7+1+VLOOKUP(Media!F7,bonificaciones,2))</f>
        <v/>
      </c>
      <c r="F58" s="42"/>
      <c r="G58" s="41">
        <f>IF(Larga!F7="-","",Larga!$C$21-Larga!F7+1+VLOOKUP(Larga!F7,bonificaciones,2))</f>
        <v>1</v>
      </c>
      <c r="H58" s="48"/>
      <c r="I58" s="51">
        <f t="shared" si="6"/>
        <v>1</v>
      </c>
      <c r="J58" s="55">
        <f t="shared" si="7"/>
        <v>15</v>
      </c>
      <c r="K58" s="43"/>
      <c r="L58" s="55"/>
    </row>
    <row r="59" spans="1:12" ht="12.75" outlineLevel="1">
      <c r="A59" s="3">
        <v>4</v>
      </c>
      <c r="B59" s="63" t="s">
        <v>91</v>
      </c>
      <c r="C59" s="41">
        <f>IF(Sprint!F8="-","",Sprint!$C$21-Sprint!F8+1+VLOOKUP(Sprint!F8,bonificaciones,2))</f>
        <v>8.5</v>
      </c>
      <c r="D59" s="42"/>
      <c r="E59" s="41">
        <f>IF(Media!F8="-","",Media!$C$21-Media!F8+1+VLOOKUP(Media!F8,bonificaciones,2))</f>
        <v>12</v>
      </c>
      <c r="F59" s="42"/>
      <c r="G59" s="41">
        <f>IF(Larga!F8="-","",Larga!$C$21-Larga!F8+1+VLOOKUP(Larga!F8,bonificaciones,2))</f>
        <v>14.5</v>
      </c>
      <c r="H59" s="48"/>
      <c r="I59" s="51">
        <f t="shared" si="6"/>
        <v>35</v>
      </c>
      <c r="J59" s="55">
        <f t="shared" si="7"/>
        <v>1</v>
      </c>
      <c r="K59" s="43"/>
      <c r="L59" s="55"/>
    </row>
    <row r="60" spans="1:12" ht="12.75" outlineLevel="1">
      <c r="A60" s="3">
        <v>5</v>
      </c>
      <c r="B60" s="63" t="s">
        <v>92</v>
      </c>
      <c r="C60" s="41">
        <f>IF(Sprint!F9="-","",Sprint!$C$21-Sprint!F9+1+VLOOKUP(Sprint!F9,bonificaciones,2))</f>
        <v>4.75</v>
      </c>
      <c r="D60" s="42"/>
      <c r="E60" s="41">
        <f>IF(Media!F9="-","",Media!$C$21-Media!F9+1+VLOOKUP(Media!F9,bonificaciones,2))</f>
        <v>1</v>
      </c>
      <c r="F60" s="42"/>
      <c r="G60" s="41">
        <f>IF(Larga!F9="-","",Larga!$C$21-Larga!F9+1+VLOOKUP(Larga!F9,bonificaciones,2))</f>
        <v>2</v>
      </c>
      <c r="H60" s="48"/>
      <c r="I60" s="51">
        <f t="shared" si="6"/>
        <v>7.75</v>
      </c>
      <c r="J60" s="55">
        <f t="shared" si="7"/>
        <v>11</v>
      </c>
      <c r="K60" s="43"/>
      <c r="L60" s="55"/>
    </row>
    <row r="61" spans="1:12" ht="12.75" outlineLevel="1">
      <c r="A61" s="3">
        <v>6</v>
      </c>
      <c r="B61" s="60" t="s">
        <v>93</v>
      </c>
      <c r="C61" s="41" t="str">
        <f>IF(Sprint!F10="-","",Sprint!$C$21-Sprint!F10+1+VLOOKUP(Sprint!F10,bonificaciones,2))</f>
        <v/>
      </c>
      <c r="D61" s="42"/>
      <c r="E61" s="41" t="str">
        <f>IF(Media!F10="-","",Media!$C$21-Media!F10+1+VLOOKUP(Media!F10,bonificaciones,2))</f>
        <v/>
      </c>
      <c r="F61" s="42"/>
      <c r="G61" s="41">
        <f>IF(Larga!F10="-","",Larga!$C$21-Larga!F10+1+VLOOKUP(Larga!F10,bonificaciones,2))</f>
        <v>12</v>
      </c>
      <c r="H61" s="48"/>
      <c r="I61" s="51">
        <f t="shared" si="6"/>
        <v>12</v>
      </c>
      <c r="J61" s="55">
        <f t="shared" si="7"/>
        <v>8</v>
      </c>
      <c r="K61" s="43"/>
      <c r="L61" s="55">
        <f aca="true" t="shared" si="8" ref="L61:L71">IF(I61=0,"-",RANK(I61,$I$56:$I$71,0))</f>
        <v>8</v>
      </c>
    </row>
    <row r="62" spans="1:12" ht="12.75" outlineLevel="1">
      <c r="A62" s="3">
        <v>7</v>
      </c>
      <c r="B62" s="60" t="s">
        <v>94</v>
      </c>
      <c r="C62" s="41" t="str">
        <f>IF(Sprint!F11="-","",Sprint!$C$21-Sprint!F11+1+VLOOKUP(Sprint!F11,bonificaciones,2))</f>
        <v/>
      </c>
      <c r="D62" s="42"/>
      <c r="E62" s="41" t="str">
        <f>IF(Media!F11="-","",Media!$C$21-Media!F11+1+VLOOKUP(Media!F11,bonificaciones,2))</f>
        <v/>
      </c>
      <c r="F62" s="42"/>
      <c r="G62" s="41" t="str">
        <f>IF(Larga!F11="-","",Larga!$C$21-Larga!F11+1+VLOOKUP(Larga!F11,bonificaciones,2))</f>
        <v/>
      </c>
      <c r="H62" s="48"/>
      <c r="I62" s="51">
        <f t="shared" si="6"/>
        <v>0</v>
      </c>
      <c r="J62" s="55" t="str">
        <f t="shared" si="7"/>
        <v>-</v>
      </c>
      <c r="K62" s="43"/>
      <c r="L62" s="55" t="str">
        <f t="shared" si="8"/>
        <v>-</v>
      </c>
    </row>
    <row r="63" spans="1:12" ht="12.75" outlineLevel="1">
      <c r="A63" s="3">
        <v>8</v>
      </c>
      <c r="B63" s="60" t="s">
        <v>95</v>
      </c>
      <c r="C63" s="41" t="str">
        <f>IF(Sprint!F12="-","",Sprint!$C$21-Sprint!F12+1+VLOOKUP(Sprint!F12,bonificaciones,2))</f>
        <v/>
      </c>
      <c r="D63" s="42"/>
      <c r="E63" s="41">
        <f>IF(Media!F12="-","",Media!$C$21-Media!F12+1+VLOOKUP(Media!F12,bonificaciones,2))</f>
        <v>10.75</v>
      </c>
      <c r="F63" s="42"/>
      <c r="G63" s="41">
        <f>IF(Larga!F12="-","",Larga!$C$21-Larga!F12+1+VLOOKUP(Larga!F12,bonificaciones,2))</f>
        <v>17</v>
      </c>
      <c r="H63" s="48"/>
      <c r="I63" s="51">
        <f t="shared" si="6"/>
        <v>27.75</v>
      </c>
      <c r="J63" s="55">
        <f t="shared" si="7"/>
        <v>4</v>
      </c>
      <c r="K63" s="43"/>
      <c r="L63" s="55">
        <f t="shared" si="8"/>
        <v>4</v>
      </c>
    </row>
    <row r="64" spans="1:12" ht="12.75" outlineLevel="1">
      <c r="A64" s="3">
        <v>9</v>
      </c>
      <c r="B64" s="60" t="s">
        <v>96</v>
      </c>
      <c r="C64" s="41">
        <f>IF(Sprint!F13="-","",Sprint!$C$21-Sprint!F13+1+VLOOKUP(Sprint!F13,bonificaciones,2))</f>
        <v>11</v>
      </c>
      <c r="D64" s="42"/>
      <c r="E64" s="41">
        <f>IF(Media!F13="-","",Media!$C$21-Media!F13+1+VLOOKUP(Media!F13,bonificaciones,2))</f>
        <v>9.5</v>
      </c>
      <c r="F64" s="42"/>
      <c r="G64" s="41">
        <f>IF(Larga!F13="-","",Larga!$C$21-Larga!F13+1+VLOOKUP(Larga!F13,bonificaciones,2))</f>
        <v>13.25</v>
      </c>
      <c r="H64" s="48"/>
      <c r="I64" s="51">
        <f aca="true" t="shared" si="9" ref="I64:I70">SUM(C64:H64)</f>
        <v>33.75</v>
      </c>
      <c r="J64" s="55">
        <f t="shared" si="7"/>
        <v>2</v>
      </c>
      <c r="K64" s="43"/>
      <c r="L64" s="55">
        <f t="shared" si="8"/>
        <v>2</v>
      </c>
    </row>
    <row r="65" spans="1:12" ht="12.75" outlineLevel="1">
      <c r="A65" s="3">
        <v>10</v>
      </c>
      <c r="B65" s="60" t="s">
        <v>97</v>
      </c>
      <c r="C65" s="41">
        <f>IF(Sprint!F14="-","",Sprint!$C$21-Sprint!F14+1+VLOOKUP(Sprint!F14,bonificaciones,2))</f>
        <v>7.25</v>
      </c>
      <c r="D65" s="42"/>
      <c r="E65" s="41">
        <f>IF(Media!F14="-","",Media!$C$21-Media!F14+1+VLOOKUP(Media!F14,bonificaciones,2))</f>
        <v>3.25</v>
      </c>
      <c r="F65" s="42"/>
      <c r="G65" s="41">
        <f>IF(Larga!F14="-","",Larga!$C$21-Larga!F14+1+VLOOKUP(Larga!F14,bonificaciones,2))</f>
        <v>15.75</v>
      </c>
      <c r="H65" s="48"/>
      <c r="I65" s="51">
        <f t="shared" si="9"/>
        <v>26.25</v>
      </c>
      <c r="J65" s="55">
        <f t="shared" si="7"/>
        <v>5</v>
      </c>
      <c r="K65" s="43"/>
      <c r="L65" s="55">
        <f t="shared" si="8"/>
        <v>5</v>
      </c>
    </row>
    <row r="66" spans="1:12" ht="12.75" outlineLevel="1">
      <c r="A66" s="3">
        <v>11</v>
      </c>
      <c r="B66" s="60" t="s">
        <v>98</v>
      </c>
      <c r="C66" s="41">
        <f>IF(Sprint!F15="-","",Sprint!$C$21-Sprint!F15+1+VLOOKUP(Sprint!F15,bonificaciones,2))</f>
        <v>6</v>
      </c>
      <c r="D66" s="42"/>
      <c r="E66" s="41">
        <f>IF(Media!F15="-","",Media!$C$21-Media!F15+1+VLOOKUP(Media!F15,bonificaciones,2))</f>
        <v>7</v>
      </c>
      <c r="F66" s="42"/>
      <c r="G66" s="41">
        <f>IF(Larga!F15="-","",Larga!$C$21-Larga!F15+1+VLOOKUP(Larga!F15,bonificaciones,2))</f>
        <v>9.5</v>
      </c>
      <c r="H66" s="48"/>
      <c r="I66" s="51">
        <f t="shared" si="9"/>
        <v>22.5</v>
      </c>
      <c r="J66" s="55">
        <f t="shared" si="7"/>
        <v>6</v>
      </c>
      <c r="K66" s="43"/>
      <c r="L66" s="55">
        <f t="shared" si="8"/>
        <v>6</v>
      </c>
    </row>
    <row r="67" spans="1:12" ht="12.75" outlineLevel="1">
      <c r="A67" s="3">
        <v>12</v>
      </c>
      <c r="B67" s="62" t="s">
        <v>99</v>
      </c>
      <c r="C67" s="41">
        <f>IF(Sprint!F16="-","",Sprint!$C$21-Sprint!F16+1+VLOOKUP(Sprint!F16,bonificaciones,2))</f>
        <v>3.5</v>
      </c>
      <c r="D67" s="42"/>
      <c r="E67" s="41">
        <f>IF(Media!F16="-","",Media!$C$21-Media!F16+1+VLOOKUP(Media!F16,bonificaciones,2))</f>
        <v>5.75</v>
      </c>
      <c r="F67" s="42"/>
      <c r="G67" s="41">
        <f>IF(Larga!F16="-","",Larga!$C$21-Larga!F16+1+VLOOKUP(Larga!F16,bonificaciones,2))</f>
        <v>8.25</v>
      </c>
      <c r="H67" s="48"/>
      <c r="I67" s="51">
        <f t="shared" si="9"/>
        <v>17.5</v>
      </c>
      <c r="J67" s="55">
        <f t="shared" si="7"/>
        <v>7</v>
      </c>
      <c r="K67" s="43"/>
      <c r="L67" s="55"/>
    </row>
    <row r="68" spans="1:12" ht="12.75" outlineLevel="1">
      <c r="A68" s="3">
        <v>13</v>
      </c>
      <c r="B68" s="60" t="s">
        <v>100</v>
      </c>
      <c r="C68" s="41" t="str">
        <f>IF(Sprint!F17="-","",Sprint!$C$21-Sprint!F17+1+VLOOKUP(Sprint!F17,bonificaciones,2))</f>
        <v/>
      </c>
      <c r="D68" s="42"/>
      <c r="E68" s="41">
        <f>IF(Media!F17="-","",Media!$C$21-Media!F17+1+VLOOKUP(Media!F17,bonificaciones,2))</f>
        <v>4.5</v>
      </c>
      <c r="F68" s="42"/>
      <c r="G68" s="41">
        <f>IF(Larga!F17="-","",Larga!$C$21-Larga!F17+1+VLOOKUP(Larga!F17,bonificaciones,2))</f>
        <v>7</v>
      </c>
      <c r="H68" s="48"/>
      <c r="I68" s="51">
        <f t="shared" si="9"/>
        <v>11.5</v>
      </c>
      <c r="J68" s="55">
        <f t="shared" si="7"/>
        <v>9</v>
      </c>
      <c r="K68" s="43"/>
      <c r="L68" s="55">
        <f t="shared" si="8"/>
        <v>9</v>
      </c>
    </row>
    <row r="69" spans="1:12" ht="12.75" outlineLevel="1">
      <c r="A69" s="3">
        <v>14</v>
      </c>
      <c r="B69" s="60" t="s">
        <v>101</v>
      </c>
      <c r="C69" s="41">
        <f>IF(Sprint!F18="-","",Sprint!$C$21-Sprint!F18+1+VLOOKUP(Sprint!F18,bonificaciones,2))</f>
        <v>9.75</v>
      </c>
      <c r="D69" s="42"/>
      <c r="E69" s="41">
        <f>IF(Media!F18="-","",Media!$C$21-Media!F18+1+VLOOKUP(Media!F18,bonificaciones,2))</f>
        <v>8.25</v>
      </c>
      <c r="F69" s="42"/>
      <c r="G69" s="41">
        <f>IF(Larga!F18="-","",Larga!$C$21-Larga!F18+1+VLOOKUP(Larga!F18,bonificaciones,2))</f>
        <v>10.75</v>
      </c>
      <c r="H69" s="48"/>
      <c r="I69" s="51">
        <f t="shared" si="9"/>
        <v>28.75</v>
      </c>
      <c r="J69" s="55">
        <f t="shared" si="7"/>
        <v>3</v>
      </c>
      <c r="K69" s="43"/>
      <c r="L69" s="55">
        <f t="shared" si="8"/>
        <v>3</v>
      </c>
    </row>
    <row r="70" spans="1:12" ht="12.75" outlineLevel="1">
      <c r="A70" s="3">
        <v>15</v>
      </c>
      <c r="B70" s="63" t="s">
        <v>102</v>
      </c>
      <c r="C70" s="41" t="str">
        <f>IF(Sprint!F19="-","",Sprint!$C$21-Sprint!F19+1+VLOOKUP(Sprint!F19,bonificaciones,2))</f>
        <v/>
      </c>
      <c r="D70" s="42"/>
      <c r="E70" s="41" t="str">
        <f>IF(Media!F19="-","",Media!$C$21-Media!F19+1+VLOOKUP(Media!F19,bonificaciones,2))</f>
        <v/>
      </c>
      <c r="F70" s="42"/>
      <c r="G70" s="41">
        <f>IF(Larga!F19="-","",Larga!$C$21-Larga!F19+1+VLOOKUP(Larga!F19,bonificaciones,2))</f>
        <v>3</v>
      </c>
      <c r="H70" s="48"/>
      <c r="I70" s="51">
        <f t="shared" si="9"/>
        <v>3</v>
      </c>
      <c r="J70" s="55">
        <f t="shared" si="7"/>
        <v>14</v>
      </c>
      <c r="K70" s="43"/>
      <c r="L70" s="55"/>
    </row>
    <row r="71" spans="1:12" ht="12.75" outlineLevel="1">
      <c r="A71" s="3">
        <v>16</v>
      </c>
      <c r="B71" s="60" t="s">
        <v>103</v>
      </c>
      <c r="C71" s="41" t="str">
        <f>IF(Sprint!F20="-","",Sprint!$C$21-Sprint!F20+1+VLOOKUP(Sprint!F20,bonificaciones,2))</f>
        <v/>
      </c>
      <c r="D71" s="42"/>
      <c r="E71" s="41" t="str">
        <f>IF(Media!F20="-","",Media!$C$21-Media!F20+1+VLOOKUP(Media!F20,bonificaciones,2))</f>
        <v/>
      </c>
      <c r="F71" s="42"/>
      <c r="G71" s="41">
        <f>IF(Larga!F20="-","",Larga!$C$21-Larga!F20+1+VLOOKUP(Larga!F20,bonificaciones,2))</f>
        <v>5</v>
      </c>
      <c r="H71" s="48"/>
      <c r="I71" s="51">
        <f>SUM(C71:H71)</f>
        <v>5</v>
      </c>
      <c r="J71" s="56">
        <f t="shared" si="7"/>
        <v>13</v>
      </c>
      <c r="K71" s="43"/>
      <c r="L71" s="56">
        <f t="shared" si="8"/>
        <v>13</v>
      </c>
    </row>
    <row r="72" spans="2:12" ht="12.75" outlineLevel="1">
      <c r="B72" t="s">
        <v>13</v>
      </c>
      <c r="C72" s="22">
        <f>COUNTA(B55:B71)</f>
        <v>16</v>
      </c>
      <c r="H72" s="48"/>
      <c r="I72" s="51"/>
      <c r="J72" s="45"/>
      <c r="K72" s="43"/>
      <c r="L72" s="55"/>
    </row>
    <row r="73" spans="1:12" ht="6" customHeight="1" outlineLevel="1">
      <c r="A73" s="1"/>
      <c r="B73" s="1"/>
      <c r="C73" s="1"/>
      <c r="D73" s="1"/>
      <c r="E73" s="1"/>
      <c r="F73" s="1"/>
      <c r="G73" s="1"/>
      <c r="H73" s="49"/>
      <c r="I73" s="52"/>
      <c r="J73" s="46"/>
      <c r="K73" s="43"/>
      <c r="L73" s="55"/>
    </row>
    <row r="74" spans="1:12" ht="15.75" outlineLevel="1">
      <c r="A74" s="24" t="s">
        <v>11</v>
      </c>
      <c r="B74" s="2"/>
      <c r="C74" s="8" t="s">
        <v>6</v>
      </c>
      <c r="D74" s="9"/>
      <c r="E74" s="8" t="s">
        <v>6</v>
      </c>
      <c r="F74" s="9"/>
      <c r="G74" s="8" t="s">
        <v>6</v>
      </c>
      <c r="H74" s="9"/>
      <c r="I74" s="70" t="s">
        <v>6</v>
      </c>
      <c r="J74" s="71" t="s">
        <v>7</v>
      </c>
      <c r="K74" s="72"/>
      <c r="L74" s="73" t="s">
        <v>7</v>
      </c>
    </row>
    <row r="75" spans="1:12" ht="3.75" customHeight="1" outlineLevel="1">
      <c r="A75" s="2"/>
      <c r="B75" s="2"/>
      <c r="H75" s="48"/>
      <c r="I75" s="51"/>
      <c r="J75" s="45"/>
      <c r="K75" s="43"/>
      <c r="L75" s="55"/>
    </row>
    <row r="76" spans="1:12" ht="12.75" outlineLevel="1">
      <c r="A76" s="2">
        <v>1</v>
      </c>
      <c r="B76" s="60" t="s">
        <v>104</v>
      </c>
      <c r="C76" s="41" t="str">
        <f>IF(Sprint!M54="-","",Sprint!$J$79-Sprint!M54+1+VLOOKUP(Sprint!M54,bonificaciones,2))</f>
        <v/>
      </c>
      <c r="D76" s="42"/>
      <c r="E76" s="41" t="str">
        <f>IF(Media!M54="-","",Media!$J$79-Media!M54+1+VLOOKUP(Media!M54,bonificaciones,2))</f>
        <v/>
      </c>
      <c r="F76" s="42"/>
      <c r="G76" s="41">
        <f>IF(Larga!M55="-","",Larga!$J$80-Larga!M55+1+VLOOKUP(Larga!M55,bonificaciones,2))</f>
        <v>16.75</v>
      </c>
      <c r="H76" s="48"/>
      <c r="I76" s="51">
        <f aca="true" t="shared" si="10" ref="I76:I85">SUM(C76:H76)</f>
        <v>16.75</v>
      </c>
      <c r="J76" s="75">
        <f>IF(I76=0,"-",RANK(I76,$I$76:$I$96,0))</f>
        <v>13</v>
      </c>
      <c r="K76" s="43"/>
      <c r="L76" s="75">
        <f>IF(I76=0,"-",RANK(I76,$I$76:$I$96,0))</f>
        <v>13</v>
      </c>
    </row>
    <row r="77" spans="1:12" ht="12.75" outlineLevel="1">
      <c r="A77" s="2">
        <v>2</v>
      </c>
      <c r="B77" s="60" t="s">
        <v>105</v>
      </c>
      <c r="C77" s="41" t="str">
        <f>IF(Sprint!M55="-","",Sprint!$J$79-Sprint!M55+1+VLOOKUP(Sprint!M55,bonificaciones,2))</f>
        <v/>
      </c>
      <c r="D77" s="42"/>
      <c r="E77" s="41" t="str">
        <f>IF(Media!M55="-","",Media!$J$79-Media!M55+1+VLOOKUP(Media!M55,bonificaciones,2))</f>
        <v/>
      </c>
      <c r="F77" s="42"/>
      <c r="G77" s="41">
        <f>IF(Larga!M56="-","",Larga!$J$80-Larga!M56+1+VLOOKUP(Larga!M56,bonificaciones,2))</f>
        <v>15.5</v>
      </c>
      <c r="H77" s="48"/>
      <c r="I77" s="51">
        <f t="shared" si="10"/>
        <v>15.5</v>
      </c>
      <c r="J77" s="55">
        <f aca="true" t="shared" si="11" ref="J77:J96">IF(I77=0,"-",RANK(I77,$I$76:$I$96,0))</f>
        <v>15</v>
      </c>
      <c r="K77" s="43"/>
      <c r="L77" s="55">
        <f aca="true" t="shared" si="12" ref="L77:L96">IF(I77=0,"-",RANK(I77,$I$76:$I$96,0))</f>
        <v>15</v>
      </c>
    </row>
    <row r="78" spans="1:12" ht="12.75" outlineLevel="1">
      <c r="A78" s="2">
        <v>3</v>
      </c>
      <c r="B78" s="60" t="s">
        <v>106</v>
      </c>
      <c r="C78" s="41" t="str">
        <f>IF(Sprint!M56="-","",Sprint!$J$79-Sprint!M56+1+VLOOKUP(Sprint!M56,bonificaciones,2))</f>
        <v/>
      </c>
      <c r="D78" s="42"/>
      <c r="E78" s="41" t="str">
        <f>IF(Media!M56="-","",Media!$J$79-Media!M56+1+VLOOKUP(Media!M56,bonificaciones,2))</f>
        <v/>
      </c>
      <c r="F78" s="42"/>
      <c r="G78" s="41">
        <f>IF(Larga!M57="-","",Larga!$J$80-Larga!M57+1+VLOOKUP(Larga!M57,bonificaciones,2))</f>
        <v>4</v>
      </c>
      <c r="H78" s="48"/>
      <c r="I78" s="51">
        <f t="shared" si="10"/>
        <v>4</v>
      </c>
      <c r="J78" s="55">
        <f t="shared" si="11"/>
        <v>21</v>
      </c>
      <c r="K78" s="43"/>
      <c r="L78" s="55">
        <f t="shared" si="12"/>
        <v>21</v>
      </c>
    </row>
    <row r="79" spans="1:12" ht="12.75" outlineLevel="1">
      <c r="A79" s="2">
        <v>4</v>
      </c>
      <c r="B79" s="60" t="s">
        <v>107</v>
      </c>
      <c r="C79" s="41" t="str">
        <f>IF(Sprint!M57="-","",Sprint!$J$79-Sprint!M57+1+VLOOKUP(Sprint!M57,bonificaciones,2))</f>
        <v/>
      </c>
      <c r="D79" s="42"/>
      <c r="E79" s="41" t="str">
        <f>IF(Media!M57="-","",Media!$J$79-Media!M57+1+VLOOKUP(Media!M57,bonificaciones,2))</f>
        <v/>
      </c>
      <c r="F79" s="42"/>
      <c r="G79" s="41">
        <f>IF(Larga!M58="-","",Larga!$J$80-Larga!M58+1+VLOOKUP(Larga!M58,bonificaciones,2))</f>
        <v>6</v>
      </c>
      <c r="H79" s="48"/>
      <c r="I79" s="51">
        <f t="shared" si="10"/>
        <v>6</v>
      </c>
      <c r="J79" s="55">
        <f t="shared" si="11"/>
        <v>20</v>
      </c>
      <c r="K79" s="43"/>
      <c r="L79" s="55">
        <f t="shared" si="12"/>
        <v>20</v>
      </c>
    </row>
    <row r="80" spans="1:12" ht="12.75" outlineLevel="1">
      <c r="A80" s="2">
        <v>5</v>
      </c>
      <c r="B80" s="61" t="s">
        <v>108</v>
      </c>
      <c r="C80" s="41" t="str">
        <f>IF(Sprint!M58="-","",Sprint!$J$79-Sprint!M58+1+VLOOKUP(Sprint!M58,bonificaciones,2))</f>
        <v/>
      </c>
      <c r="D80" s="42"/>
      <c r="E80" s="41">
        <f>IF(Media!M58="-","",Media!$J$79-Media!M58+1+VLOOKUP(Media!M58,bonificaciones,2))</f>
        <v>10.25</v>
      </c>
      <c r="F80" s="42"/>
      <c r="G80" s="41">
        <f>IF(Larga!M59="-","",Larga!$J$80-Larga!M59+1+VLOOKUP(Larga!M59,bonificaciones,2))</f>
        <v>11</v>
      </c>
      <c r="H80" s="48"/>
      <c r="I80" s="51">
        <f t="shared" si="10"/>
        <v>21.25</v>
      </c>
      <c r="J80" s="55">
        <f t="shared" si="11"/>
        <v>11</v>
      </c>
      <c r="K80" s="43"/>
      <c r="L80" s="55">
        <f t="shared" si="12"/>
        <v>11</v>
      </c>
    </row>
    <row r="81" spans="1:12" ht="12.75" outlineLevel="1">
      <c r="A81" s="2">
        <v>6</v>
      </c>
      <c r="B81" s="60" t="s">
        <v>109</v>
      </c>
      <c r="C81" s="41">
        <f>IF(Sprint!M59="-","",Sprint!$J$79-Sprint!M59+1+VLOOKUP(Sprint!M59,bonificaciones,2))</f>
        <v>15.75</v>
      </c>
      <c r="D81" s="42"/>
      <c r="E81" s="41">
        <f>IF(Media!M59="-","",Media!$J$79-Media!M59+1+VLOOKUP(Media!M59,bonificaciones,2))</f>
        <v>12.75</v>
      </c>
      <c r="F81" s="42"/>
      <c r="G81" s="41">
        <f>IF(Larga!M60="-","",Larga!$J$80-Larga!M60+1+VLOOKUP(Larga!M60,bonificaciones,2))</f>
        <v>18</v>
      </c>
      <c r="H81" s="48"/>
      <c r="I81" s="51">
        <f t="shared" si="10"/>
        <v>46.5</v>
      </c>
      <c r="J81" s="55">
        <f t="shared" si="11"/>
        <v>3</v>
      </c>
      <c r="K81" s="43"/>
      <c r="L81" s="55">
        <f t="shared" si="12"/>
        <v>3</v>
      </c>
    </row>
    <row r="82" spans="1:12" ht="12.75" outlineLevel="1">
      <c r="A82" s="2">
        <v>7</v>
      </c>
      <c r="B82" s="60" t="s">
        <v>110</v>
      </c>
      <c r="C82" s="41" t="str">
        <f>IF(Sprint!M60="-","",Sprint!$J$79-Sprint!M60+1+VLOOKUP(Sprint!M60,bonificaciones,2))</f>
        <v/>
      </c>
      <c r="D82" s="42"/>
      <c r="E82" s="41">
        <f>IF(Media!M60="-","",Media!$J$79-Media!M60+1+VLOOKUP(Media!M60,bonificaciones,2))</f>
        <v>8</v>
      </c>
      <c r="F82" s="42"/>
      <c r="G82" s="41" t="str">
        <f>IF(Larga!M61="-","",Larga!$J$80-Larga!M61+1+VLOOKUP(Larga!M61,bonificaciones,2))</f>
        <v/>
      </c>
      <c r="H82" s="48"/>
      <c r="I82" s="51">
        <f t="shared" si="10"/>
        <v>8</v>
      </c>
      <c r="J82" s="55">
        <f t="shared" si="11"/>
        <v>19</v>
      </c>
      <c r="K82" s="43"/>
      <c r="L82" s="55">
        <f t="shared" si="12"/>
        <v>19</v>
      </c>
    </row>
    <row r="83" spans="1:12" ht="12.75" outlineLevel="1">
      <c r="A83" s="2">
        <v>8</v>
      </c>
      <c r="B83" s="60" t="s">
        <v>111</v>
      </c>
      <c r="C83" s="41">
        <f>IF(Sprint!M61="-","",Sprint!$J$79-Sprint!M61+1+VLOOKUP(Sprint!M61,bonificaciones,2))</f>
        <v>14.5</v>
      </c>
      <c r="D83" s="42"/>
      <c r="E83" s="41">
        <f>IF(Media!M61="-","",Media!$J$79-Media!M61+1+VLOOKUP(Media!M61,bonificaciones,2))</f>
        <v>14</v>
      </c>
      <c r="F83" s="42"/>
      <c r="G83" s="41">
        <f>IF(Larga!M62="-","",Larga!$J$80-Larga!M62+1+VLOOKUP(Larga!M62,bonificaciones,2))</f>
        <v>19.25</v>
      </c>
      <c r="H83" s="48"/>
      <c r="I83" s="51">
        <f t="shared" si="10"/>
        <v>47.75</v>
      </c>
      <c r="J83" s="55">
        <f t="shared" si="11"/>
        <v>2</v>
      </c>
      <c r="K83" s="43"/>
      <c r="L83" s="55">
        <f t="shared" si="12"/>
        <v>2</v>
      </c>
    </row>
    <row r="84" spans="1:12" ht="12.75" outlineLevel="1">
      <c r="A84" s="2">
        <v>9</v>
      </c>
      <c r="B84" s="60" t="s">
        <v>112</v>
      </c>
      <c r="C84" s="41" t="str">
        <f>IF(Sprint!M62="-","",Sprint!$J$79-Sprint!M62+1+VLOOKUP(Sprint!M62,bonificaciones,2))</f>
        <v/>
      </c>
      <c r="D84" s="42"/>
      <c r="E84" s="41">
        <f>IF(Media!M62="-","",Media!$J$79-Media!M62+1+VLOOKUP(Media!M62,bonificaciones,2))</f>
        <v>19</v>
      </c>
      <c r="F84" s="42"/>
      <c r="G84" s="41">
        <f>IF(Larga!M63="-","",Larga!$J$80-Larga!M63+1+VLOOKUP(Larga!M63,bonificaciones,2))</f>
        <v>23</v>
      </c>
      <c r="H84" s="48"/>
      <c r="I84" s="51">
        <f t="shared" si="10"/>
        <v>42</v>
      </c>
      <c r="J84" s="55">
        <f t="shared" si="11"/>
        <v>4</v>
      </c>
      <c r="K84" s="43"/>
      <c r="L84" s="55">
        <f t="shared" si="12"/>
        <v>4</v>
      </c>
    </row>
    <row r="85" spans="1:12" ht="12.75" outlineLevel="1">
      <c r="A85" s="2">
        <v>10</v>
      </c>
      <c r="B85" s="60" t="s">
        <v>113</v>
      </c>
      <c r="C85" s="41">
        <f>IF(Sprint!M63="-","",Sprint!$J$79-Sprint!M63+1+VLOOKUP(Sprint!M63,bonificaciones,2))</f>
        <v>13.25</v>
      </c>
      <c r="D85" s="42"/>
      <c r="E85" s="41" t="str">
        <f>IF(Media!M63="-","",Media!$J$79-Media!M63+1+VLOOKUP(Media!M63,bonificaciones,2))</f>
        <v/>
      </c>
      <c r="F85" s="42"/>
      <c r="G85" s="41">
        <f>IF(Larga!M64="-","",Larga!$J$80-Larga!M64+1+VLOOKUP(Larga!M64,bonificaciones,2))</f>
        <v>21.75</v>
      </c>
      <c r="H85" s="48"/>
      <c r="I85" s="51">
        <f t="shared" si="10"/>
        <v>35</v>
      </c>
      <c r="J85" s="55">
        <f t="shared" si="11"/>
        <v>5</v>
      </c>
      <c r="K85" s="43"/>
      <c r="L85" s="55">
        <f t="shared" si="12"/>
        <v>5</v>
      </c>
    </row>
    <row r="86" spans="1:12" ht="12.75" outlineLevel="1">
      <c r="A86" s="2">
        <v>11</v>
      </c>
      <c r="B86" s="60" t="s">
        <v>114</v>
      </c>
      <c r="C86" s="41" t="str">
        <f>IF(Sprint!M64="-","",Sprint!$J$79-Sprint!M64+1+VLOOKUP(Sprint!M64,bonificaciones,2))</f>
        <v/>
      </c>
      <c r="D86" s="42"/>
      <c r="E86" s="41">
        <f>IF(Media!M64="-","",Media!$J$79-Media!M64+1+VLOOKUP(Media!M64,bonificaciones,2))</f>
        <v>16.5</v>
      </c>
      <c r="F86" s="42"/>
      <c r="G86" s="41">
        <f>IF(Larga!M65="-","",Larga!$J$80-Larga!M65+1+VLOOKUP(Larga!M65,bonificaciones,2))</f>
        <v>12</v>
      </c>
      <c r="H86" s="48"/>
      <c r="I86" s="51">
        <f aca="true" t="shared" si="13" ref="I86:I95">SUM(C86:H86)</f>
        <v>28.5</v>
      </c>
      <c r="J86" s="55">
        <f t="shared" si="11"/>
        <v>7</v>
      </c>
      <c r="K86" s="43"/>
      <c r="L86" s="55">
        <f t="shared" si="12"/>
        <v>7</v>
      </c>
    </row>
    <row r="87" spans="1:12" ht="12.75" outlineLevel="1">
      <c r="A87" s="2">
        <v>12</v>
      </c>
      <c r="B87" s="63" t="s">
        <v>115</v>
      </c>
      <c r="C87" s="41">
        <f>IF(Sprint!M65="-","",Sprint!$J$79-Sprint!M65+1+VLOOKUP(Sprint!M65,bonificaciones,2))</f>
        <v>8.25</v>
      </c>
      <c r="D87" s="42"/>
      <c r="E87" s="41">
        <f>IF(Media!M65="-","",Media!$J$79-Media!M65+1+VLOOKUP(Media!M65,bonificaciones,2))</f>
        <v>4</v>
      </c>
      <c r="F87" s="42"/>
      <c r="G87" s="41" t="str">
        <f>IF(Larga!M66="-","",Larga!$J$80-Larga!M66+1+VLOOKUP(Larga!M66,bonificaciones,2))</f>
        <v/>
      </c>
      <c r="H87" s="48"/>
      <c r="I87" s="51">
        <f t="shared" si="13"/>
        <v>12.25</v>
      </c>
      <c r="J87" s="55">
        <f t="shared" si="11"/>
        <v>17</v>
      </c>
      <c r="K87" s="43"/>
      <c r="L87" s="55"/>
    </row>
    <row r="88" spans="1:12" ht="12.75" outlineLevel="1">
      <c r="A88" s="2">
        <v>13</v>
      </c>
      <c r="B88" s="63" t="s">
        <v>116</v>
      </c>
      <c r="C88" s="41" t="str">
        <f>IF(Sprint!M66="-","",Sprint!$J$79-Sprint!M66+1+VLOOKUP(Sprint!M66,bonificaciones,2))</f>
        <v/>
      </c>
      <c r="D88" s="42"/>
      <c r="E88" s="41">
        <f>IF(Media!M66="-","",Media!$J$79-Media!M66+1+VLOOKUP(Media!M66,bonificaciones,2))</f>
        <v>11.5</v>
      </c>
      <c r="F88" s="42"/>
      <c r="G88" s="41">
        <f>IF(Larga!M67="-","",Larga!$J$80-Larga!M67+1+VLOOKUP(Larga!M67,bonificaciones,2))</f>
        <v>8</v>
      </c>
      <c r="H88" s="48"/>
      <c r="I88" s="51">
        <f t="shared" si="13"/>
        <v>19.5</v>
      </c>
      <c r="J88" s="55">
        <f t="shared" si="11"/>
        <v>12</v>
      </c>
      <c r="K88" s="43"/>
      <c r="L88" s="55"/>
    </row>
    <row r="89" spans="1:12" ht="12.75" outlineLevel="1">
      <c r="A89" s="2">
        <v>14</v>
      </c>
      <c r="B89" s="63" t="s">
        <v>117</v>
      </c>
      <c r="C89" s="41">
        <f>IF(Sprint!M67="-","",Sprint!$J$79-Sprint!M67+1+VLOOKUP(Sprint!M67,bonificaciones,2))</f>
        <v>9.5</v>
      </c>
      <c r="D89" s="42"/>
      <c r="E89" s="41">
        <f>IF(Media!M67="-","",Media!$J$79-Media!M67+1+VLOOKUP(Media!M67,bonificaciones,2))</f>
        <v>3</v>
      </c>
      <c r="F89" s="42"/>
      <c r="G89" s="41">
        <f>IF(Larga!M68="-","",Larga!$J$80-Larga!M68+1+VLOOKUP(Larga!M68,bonificaciones,2))</f>
        <v>3</v>
      </c>
      <c r="H89" s="48"/>
      <c r="I89" s="51">
        <f t="shared" si="13"/>
        <v>15.5</v>
      </c>
      <c r="J89" s="55">
        <f t="shared" si="11"/>
        <v>15</v>
      </c>
      <c r="K89" s="43"/>
      <c r="L89" s="55"/>
    </row>
    <row r="90" spans="1:12" ht="12.75" outlineLevel="1">
      <c r="A90" s="2">
        <v>15</v>
      </c>
      <c r="B90" s="60" t="s">
        <v>118</v>
      </c>
      <c r="C90" s="41" t="str">
        <f>IF(Sprint!M68="-","",Sprint!$J$79-Sprint!M68+1+VLOOKUP(Sprint!M68,bonificaciones,2))</f>
        <v/>
      </c>
      <c r="D90" s="42"/>
      <c r="E90" s="41">
        <f>IF(Media!M68="-","",Media!$J$79-Media!M68+1+VLOOKUP(Media!M68,bonificaciones,2))</f>
        <v>6</v>
      </c>
      <c r="F90" s="42"/>
      <c r="G90" s="41">
        <f>IF(Larga!M69="-","",Larga!$J$80-Larga!M69+1+VLOOKUP(Larga!M69,bonificaciones,2))</f>
        <v>10</v>
      </c>
      <c r="H90" s="48"/>
      <c r="I90" s="51">
        <f t="shared" si="13"/>
        <v>16</v>
      </c>
      <c r="J90" s="55">
        <f t="shared" si="11"/>
        <v>14</v>
      </c>
      <c r="K90" s="43"/>
      <c r="L90" s="55">
        <f t="shared" si="12"/>
        <v>14</v>
      </c>
    </row>
    <row r="91" spans="1:12" ht="12.75" outlineLevel="1">
      <c r="A91" s="2">
        <v>16</v>
      </c>
      <c r="B91" s="60" t="s">
        <v>119</v>
      </c>
      <c r="C91" s="41">
        <f>IF(Sprint!M69="-","",Sprint!$J$79-Sprint!M69+1+VLOOKUP(Sprint!M69,bonificaciones,2))</f>
        <v>10.75</v>
      </c>
      <c r="D91" s="42"/>
      <c r="E91" s="41">
        <f>IF(Media!M69="-","",Media!$J$79-Media!M69+1+VLOOKUP(Media!M69,bonificaciones,2))</f>
        <v>7</v>
      </c>
      <c r="F91" s="42"/>
      <c r="G91" s="41">
        <f>IF(Larga!M70="-","",Larga!$J$80-Larga!M70+1+VLOOKUP(Larga!M70,bonificaciones,2))</f>
        <v>7</v>
      </c>
      <c r="H91" s="48"/>
      <c r="I91" s="51">
        <f t="shared" si="13"/>
        <v>24.75</v>
      </c>
      <c r="J91" s="55">
        <f t="shared" si="11"/>
        <v>8</v>
      </c>
      <c r="K91" s="43"/>
      <c r="L91" s="55">
        <f t="shared" si="12"/>
        <v>8</v>
      </c>
    </row>
    <row r="92" spans="1:12" ht="12.75" outlineLevel="1">
      <c r="A92" s="2">
        <v>17</v>
      </c>
      <c r="B92" s="62" t="s">
        <v>120</v>
      </c>
      <c r="C92" s="41">
        <f>IF(Sprint!M70="-","",Sprint!$J$79-Sprint!M70+1+VLOOKUP(Sprint!M70,bonificaciones,2))</f>
        <v>12</v>
      </c>
      <c r="D92" s="42"/>
      <c r="E92" s="41">
        <f>IF(Media!M70="-","",Media!$J$79-Media!M70+1+VLOOKUP(Media!M70,bonificaciones,2))</f>
        <v>5</v>
      </c>
      <c r="F92" s="42"/>
      <c r="G92" s="41">
        <f>IF(Larga!M71="-","",Larga!$J$80-Larga!M71+1+VLOOKUP(Larga!M71,bonificaciones,2))</f>
        <v>5</v>
      </c>
      <c r="H92" s="48"/>
      <c r="I92" s="51">
        <f t="shared" si="13"/>
        <v>22</v>
      </c>
      <c r="J92" s="55">
        <f t="shared" si="11"/>
        <v>9</v>
      </c>
      <c r="K92" s="43"/>
      <c r="L92" s="55"/>
    </row>
    <row r="93" spans="1:12" ht="12.75" outlineLevel="1">
      <c r="A93" s="2">
        <v>18</v>
      </c>
      <c r="B93" s="60" t="s">
        <v>121</v>
      </c>
      <c r="C93" s="41" t="str">
        <f>IF(Sprint!M71="-","",Sprint!$J$79-Sprint!M71+1+VLOOKUP(Sprint!M71,bonificaciones,2))</f>
        <v/>
      </c>
      <c r="D93" s="42"/>
      <c r="E93" s="41" t="str">
        <f>IF(Media!M71="-","",Media!$J$79-Media!M71+1+VLOOKUP(Media!M71,bonificaciones,2))</f>
        <v/>
      </c>
      <c r="F93" s="42"/>
      <c r="G93" s="41">
        <f>IF(Larga!M72="-","",Larga!$J$80-Larga!M72+1+VLOOKUP(Larga!M72,bonificaciones,2))</f>
        <v>9</v>
      </c>
      <c r="H93" s="48"/>
      <c r="I93" s="51">
        <f t="shared" si="13"/>
        <v>9</v>
      </c>
      <c r="J93" s="55">
        <f t="shared" si="11"/>
        <v>18</v>
      </c>
      <c r="K93" s="43"/>
      <c r="L93" s="55">
        <f t="shared" si="12"/>
        <v>18</v>
      </c>
    </row>
    <row r="94" spans="1:12" ht="12.75" outlineLevel="1">
      <c r="A94" s="2">
        <v>19</v>
      </c>
      <c r="B94" s="60" t="s">
        <v>122</v>
      </c>
      <c r="C94" s="41" t="str">
        <f>IF(Sprint!M72="-","",Sprint!$J$79-Sprint!M72+1+VLOOKUP(Sprint!M72,bonificaciones,2))</f>
        <v/>
      </c>
      <c r="D94" s="42"/>
      <c r="E94" s="41">
        <f>IF(Media!M72="-","",Media!$J$79-Media!M72+1+VLOOKUP(Media!M72,bonificaciones,2))</f>
        <v>9</v>
      </c>
      <c r="F94" s="42"/>
      <c r="G94" s="41">
        <f>IF(Larga!M73="-","",Larga!$J$80-Larga!M73+1+VLOOKUP(Larga!M73,bonificaciones,2))</f>
        <v>13</v>
      </c>
      <c r="H94" s="48"/>
      <c r="I94" s="51">
        <f t="shared" si="13"/>
        <v>22</v>
      </c>
      <c r="J94" s="55">
        <f t="shared" si="11"/>
        <v>9</v>
      </c>
      <c r="K94" s="43"/>
      <c r="L94" s="55">
        <f t="shared" si="12"/>
        <v>9</v>
      </c>
    </row>
    <row r="95" spans="1:12" ht="12.75" outlineLevel="1">
      <c r="A95" s="2">
        <v>20</v>
      </c>
      <c r="B95" s="60" t="s">
        <v>123</v>
      </c>
      <c r="C95" s="41">
        <f>IF(Sprint!M73="-","",Sprint!$J$79-Sprint!M73+1+VLOOKUP(Sprint!M73,bonificaciones,2))</f>
        <v>17</v>
      </c>
      <c r="D95" s="42"/>
      <c r="E95" s="41">
        <f>IF(Media!M73="-","",Media!$J$79-Media!M73+1+VLOOKUP(Media!M73,bonificaciones,2))</f>
        <v>17.75</v>
      </c>
      <c r="F95" s="42"/>
      <c r="G95" s="41">
        <f>IF(Larga!M74="-","",Larga!$J$80-Larga!M74+1+VLOOKUP(Larga!M74,bonificaciones,2))</f>
        <v>20.5</v>
      </c>
      <c r="H95" s="48"/>
      <c r="I95" s="51">
        <f t="shared" si="13"/>
        <v>55.25</v>
      </c>
      <c r="J95" s="55">
        <f t="shared" si="11"/>
        <v>1</v>
      </c>
      <c r="K95" s="43"/>
      <c r="L95" s="55">
        <f t="shared" si="12"/>
        <v>1</v>
      </c>
    </row>
    <row r="96" spans="1:12" ht="12.75" outlineLevel="1">
      <c r="A96" s="2">
        <v>21</v>
      </c>
      <c r="B96" s="60" t="s">
        <v>124</v>
      </c>
      <c r="C96" s="41" t="str">
        <f>IF(Sprint!M74="-","",Sprint!$J$79-Sprint!M74+1+VLOOKUP(Sprint!M74,bonificaciones,2))</f>
        <v/>
      </c>
      <c r="D96" s="42"/>
      <c r="E96" s="41">
        <f>IF(Media!M74="-","",Media!$J$79-Media!M74+1+VLOOKUP(Media!M74,bonificaciones,2))</f>
        <v>15.25</v>
      </c>
      <c r="F96" s="42"/>
      <c r="G96" s="41">
        <f>IF(Larga!M75="-","",Larga!$J$80-Larga!M75+1+VLOOKUP(Larga!M75,bonificaciones,2))</f>
        <v>14.25</v>
      </c>
      <c r="H96" s="48"/>
      <c r="I96" s="51">
        <f>SUM(C96:H96)</f>
        <v>29.5</v>
      </c>
      <c r="J96" s="56">
        <f t="shared" si="11"/>
        <v>6</v>
      </c>
      <c r="K96" s="43"/>
      <c r="L96" s="56">
        <f t="shared" si="12"/>
        <v>6</v>
      </c>
    </row>
    <row r="97" spans="2:12" ht="12.75" outlineLevel="1">
      <c r="B97" t="s">
        <v>13</v>
      </c>
      <c r="C97" s="22">
        <f>COUNTA(B76:B96)</f>
        <v>21</v>
      </c>
      <c r="H97" s="48"/>
      <c r="I97" s="51"/>
      <c r="J97" s="45"/>
      <c r="K97" s="43"/>
      <c r="L97" s="55"/>
    </row>
    <row r="98" spans="1:12" ht="6" customHeight="1" outlineLevel="1">
      <c r="A98" s="20"/>
      <c r="B98" s="20"/>
      <c r="C98" s="20"/>
      <c r="D98" s="1"/>
      <c r="E98" s="1"/>
      <c r="F98" s="1"/>
      <c r="G98" s="1"/>
      <c r="H98" s="49"/>
      <c r="I98" s="52"/>
      <c r="J98" s="46"/>
      <c r="K98" s="43"/>
      <c r="L98" s="55"/>
    </row>
    <row r="99" spans="1:12" ht="15.75" outlineLevel="1">
      <c r="A99" s="24" t="s">
        <v>12</v>
      </c>
      <c r="B99" s="24"/>
      <c r="C99" s="8" t="s">
        <v>6</v>
      </c>
      <c r="D99" s="9"/>
      <c r="E99" s="8" t="s">
        <v>6</v>
      </c>
      <c r="F99" s="9"/>
      <c r="G99" s="8" t="s">
        <v>6</v>
      </c>
      <c r="H99" s="9"/>
      <c r="I99" s="70" t="s">
        <v>6</v>
      </c>
      <c r="J99" s="71" t="s">
        <v>7</v>
      </c>
      <c r="K99" s="72"/>
      <c r="L99" s="73" t="s">
        <v>7</v>
      </c>
    </row>
    <row r="100" spans="1:12" ht="3.75" customHeight="1" outlineLevel="1">
      <c r="A100" s="2"/>
      <c r="B100" s="2"/>
      <c r="H100" s="48"/>
      <c r="I100" s="51"/>
      <c r="J100" s="45"/>
      <c r="K100" s="43"/>
      <c r="L100" s="55"/>
    </row>
    <row r="101" spans="1:12" ht="12.75" outlineLevel="1">
      <c r="A101" s="2">
        <v>1</v>
      </c>
      <c r="B101" s="60" t="s">
        <v>125</v>
      </c>
      <c r="C101" s="41">
        <f>IF(Sprint!F54="-","",Sprint!$C$79-Sprint!F54+1+VLOOKUP(Sprint!F54,bonificaciones,2))</f>
        <v>5</v>
      </c>
      <c r="D101" s="42"/>
      <c r="E101" s="41">
        <f>IF(Media!F54="-","",Media!$C$79-Media!F54+1+VLOOKUP(Media!F54,bonificaciones,2))</f>
        <v>12.75</v>
      </c>
      <c r="F101" s="42"/>
      <c r="G101" s="41" t="str">
        <f>IF(Larga!F55="-","",Larga!$C$80-Larga!F55+1+VLOOKUP(Larga!F55,bonificaciones,2))</f>
        <v/>
      </c>
      <c r="H101" s="48"/>
      <c r="I101" s="51">
        <f aca="true" t="shared" si="14" ref="I101:I113">SUM(C101:H101)</f>
        <v>17.75</v>
      </c>
      <c r="J101" s="75">
        <f>IF(I101=0,"-",RANK(I101,$I$101:$I$125,0))</f>
        <v>12</v>
      </c>
      <c r="K101" s="43"/>
      <c r="L101" s="75">
        <f>IF(I101=0,"-",RANK(I101,$I$101:$I$125,0))</f>
        <v>12</v>
      </c>
    </row>
    <row r="102" spans="1:12" ht="12.75" outlineLevel="1">
      <c r="A102" s="2">
        <v>2</v>
      </c>
      <c r="B102" s="60" t="s">
        <v>126</v>
      </c>
      <c r="C102" s="41">
        <f>IF(Sprint!F55="-","",Sprint!$C$79-Sprint!F55+1+VLOOKUP(Sprint!F55,bonificaciones,2))</f>
        <v>10</v>
      </c>
      <c r="D102" s="42"/>
      <c r="E102" s="41" t="str">
        <f>IF(Media!F55="-","",Media!$C$79-Media!F55+1+VLOOKUP(Media!F55,bonificaciones,2))</f>
        <v/>
      </c>
      <c r="F102" s="42"/>
      <c r="G102" s="41">
        <f>IF(Larga!F56="-","",Larga!$C$80-Larga!F56+1+VLOOKUP(Larga!F56,bonificaciones,2))</f>
        <v>23</v>
      </c>
      <c r="H102" s="48"/>
      <c r="I102" s="51">
        <f t="shared" si="14"/>
        <v>33</v>
      </c>
      <c r="J102" s="55">
        <f aca="true" t="shared" si="15" ref="J102:J125">IF(I102=0,"-",RANK(I102,$I$101:$I$125,0))</f>
        <v>4</v>
      </c>
      <c r="K102" s="43"/>
      <c r="L102" s="55">
        <f aca="true" t="shared" si="16" ref="L102:L125">IF(I102=0,"-",RANK(I102,$I$101:$I$125,0))</f>
        <v>4</v>
      </c>
    </row>
    <row r="103" spans="1:12" ht="12.75" outlineLevel="1">
      <c r="A103" s="2">
        <v>3</v>
      </c>
      <c r="B103" s="60" t="s">
        <v>127</v>
      </c>
      <c r="C103" s="41" t="str">
        <f>IF(Sprint!F56="-","",Sprint!$C$79-Sprint!F56+1+VLOOKUP(Sprint!F56,bonificaciones,2))</f>
        <v/>
      </c>
      <c r="D103" s="42"/>
      <c r="E103" s="41">
        <f>IF(Media!F56="-","",Media!$C$79-Media!F56+1+VLOOKUP(Media!F56,bonificaciones,2))</f>
        <v>8</v>
      </c>
      <c r="F103" s="42"/>
      <c r="G103" s="41" t="str">
        <f>IF(Larga!F57="-","",Larga!$C$80-Larga!F57+1+VLOOKUP(Larga!F57,bonificaciones,2))</f>
        <v/>
      </c>
      <c r="H103" s="48"/>
      <c r="I103" s="51">
        <f t="shared" si="14"/>
        <v>8</v>
      </c>
      <c r="J103" s="55">
        <f t="shared" si="15"/>
        <v>18</v>
      </c>
      <c r="K103" s="43"/>
      <c r="L103" s="55">
        <f t="shared" si="16"/>
        <v>18</v>
      </c>
    </row>
    <row r="104" spans="1:12" ht="12.75" outlineLevel="1">
      <c r="A104" s="2">
        <v>4</v>
      </c>
      <c r="B104" s="60" t="s">
        <v>128</v>
      </c>
      <c r="C104" s="41" t="str">
        <f>IF(Sprint!F57="-","",Sprint!$C$79-Sprint!F57+1+VLOOKUP(Sprint!F57,bonificaciones,2))</f>
        <v/>
      </c>
      <c r="D104" s="42"/>
      <c r="E104" s="41" t="str">
        <f>IF(Media!F57="-","",Media!$C$79-Media!F57+1+VLOOKUP(Media!F57,bonificaciones,2))</f>
        <v/>
      </c>
      <c r="F104" s="42"/>
      <c r="G104" s="41" t="str">
        <f>IF(Larga!F58="-","",Larga!$C$80-Larga!F58+1+VLOOKUP(Larga!F58,bonificaciones,2))</f>
        <v/>
      </c>
      <c r="H104" s="48"/>
      <c r="I104" s="51">
        <f t="shared" si="14"/>
        <v>0</v>
      </c>
      <c r="J104" s="55" t="str">
        <f t="shared" si="15"/>
        <v>-</v>
      </c>
      <c r="K104" s="43"/>
      <c r="L104" s="55" t="str">
        <f t="shared" si="16"/>
        <v>-</v>
      </c>
    </row>
    <row r="105" spans="1:12" ht="12.75" outlineLevel="1">
      <c r="A105" s="2">
        <v>5</v>
      </c>
      <c r="B105" s="60" t="s">
        <v>129</v>
      </c>
      <c r="C105" s="41" t="str">
        <f>IF(Sprint!F58="-","",Sprint!$C$79-Sprint!F58+1+VLOOKUP(Sprint!F58,bonificaciones,2))</f>
        <v/>
      </c>
      <c r="D105" s="42"/>
      <c r="E105" s="41" t="str">
        <f>IF(Media!F58="-","",Media!$C$79-Media!F58+1+VLOOKUP(Media!F58,bonificaciones,2))</f>
        <v/>
      </c>
      <c r="F105" s="42"/>
      <c r="G105" s="41">
        <f>IF(Larga!F59="-","",Larga!$C$80-Larga!F59+1+VLOOKUP(Larga!F59,bonificaciones,2))</f>
        <v>3</v>
      </c>
      <c r="H105" s="48"/>
      <c r="I105" s="51">
        <f t="shared" si="14"/>
        <v>3</v>
      </c>
      <c r="J105" s="55">
        <f t="shared" si="15"/>
        <v>22</v>
      </c>
      <c r="K105" s="43"/>
      <c r="L105" s="55">
        <f t="shared" si="16"/>
        <v>22</v>
      </c>
    </row>
    <row r="106" spans="1:12" ht="12.75" outlineLevel="1">
      <c r="A106" s="2">
        <v>6</v>
      </c>
      <c r="B106" s="63" t="s">
        <v>130</v>
      </c>
      <c r="C106" s="41">
        <f>IF(Sprint!F59="-","",Sprint!$C$79-Sprint!F59+1+VLOOKUP(Sprint!F59,bonificaciones,2))</f>
        <v>12.5</v>
      </c>
      <c r="D106" s="42"/>
      <c r="E106" s="41">
        <f>IF(Media!F59="-","",Media!$C$79-Media!F59+1+VLOOKUP(Media!F59,bonificaciones,2))</f>
        <v>6</v>
      </c>
      <c r="F106" s="42"/>
      <c r="G106" s="41">
        <f>IF(Larga!F60="-","",Larga!$C$80-Larga!F60+1+VLOOKUP(Larga!F60,bonificaciones,2))</f>
        <v>4</v>
      </c>
      <c r="H106" s="48"/>
      <c r="I106" s="51">
        <f t="shared" si="14"/>
        <v>22.5</v>
      </c>
      <c r="J106" s="55">
        <f t="shared" si="15"/>
        <v>11</v>
      </c>
      <c r="K106" s="43"/>
      <c r="L106" s="55"/>
    </row>
    <row r="107" spans="1:12" ht="12.75" outlineLevel="1">
      <c r="A107" s="2">
        <v>7</v>
      </c>
      <c r="B107" s="63" t="s">
        <v>131</v>
      </c>
      <c r="C107" s="41">
        <f>IF(Sprint!F60="-","",Sprint!$C$79-Sprint!F60+1+VLOOKUP(Sprint!F60,bonificaciones,2))</f>
        <v>8.75</v>
      </c>
      <c r="D107" s="42"/>
      <c r="E107" s="41" t="str">
        <f>IF(Media!F60="-","",Media!$C$79-Media!F60+1+VLOOKUP(Media!F60,bonificaciones,2))</f>
        <v/>
      </c>
      <c r="F107" s="42"/>
      <c r="G107" s="41">
        <f>IF(Larga!F61="-","",Larga!$C$80-Larga!F61+1+VLOOKUP(Larga!F61,bonificaciones,2))</f>
        <v>8</v>
      </c>
      <c r="H107" s="48"/>
      <c r="I107" s="51">
        <f t="shared" si="14"/>
        <v>16.75</v>
      </c>
      <c r="J107" s="55">
        <f t="shared" si="15"/>
        <v>13</v>
      </c>
      <c r="K107" s="43"/>
      <c r="L107" s="55"/>
    </row>
    <row r="108" spans="1:12" ht="12.75" outlineLevel="1">
      <c r="A108" s="2">
        <v>8</v>
      </c>
      <c r="B108" s="63" t="s">
        <v>132</v>
      </c>
      <c r="C108" s="41">
        <f>IF(Sprint!F61="-","",Sprint!$C$79-Sprint!F61+1+VLOOKUP(Sprint!F61,bonificaciones,2))</f>
        <v>15</v>
      </c>
      <c r="D108" s="42"/>
      <c r="E108" s="41">
        <f>IF(Media!F61="-","",Media!$C$79-Media!F61+1+VLOOKUP(Media!F61,bonificaciones,2))</f>
        <v>15.25</v>
      </c>
      <c r="F108" s="42"/>
      <c r="G108" s="41">
        <f>IF(Larga!F62="-","",Larga!$C$80-Larga!F62+1+VLOOKUP(Larga!F62,bonificaciones,2))</f>
        <v>21.75</v>
      </c>
      <c r="H108" s="48"/>
      <c r="I108" s="51">
        <f t="shared" si="14"/>
        <v>52</v>
      </c>
      <c r="J108" s="55">
        <f t="shared" si="15"/>
        <v>2</v>
      </c>
      <c r="K108" s="43"/>
      <c r="L108" s="55"/>
    </row>
    <row r="109" spans="1:12" ht="12.75" outlineLevel="1">
      <c r="A109" s="2">
        <v>9</v>
      </c>
      <c r="B109" s="62" t="s">
        <v>133</v>
      </c>
      <c r="C109" s="41" t="str">
        <f>IF(Sprint!F62="-","",Sprint!$C$79-Sprint!F62+1+VLOOKUP(Sprint!F62,bonificaciones,2))</f>
        <v/>
      </c>
      <c r="D109" s="42"/>
      <c r="E109" s="41">
        <f>IF(Media!F62="-","",Media!$C$79-Media!F62+1+VLOOKUP(Media!F62,bonificaciones,2))</f>
        <v>14</v>
      </c>
      <c r="F109" s="42"/>
      <c r="G109" s="41">
        <f>IF(Larga!F63="-","",Larga!$C$80-Larga!F63+1+VLOOKUP(Larga!F63,bonificaciones,2))</f>
        <v>16.75</v>
      </c>
      <c r="H109" s="48"/>
      <c r="I109" s="51">
        <f t="shared" si="14"/>
        <v>30.75</v>
      </c>
      <c r="J109" s="55">
        <f t="shared" si="15"/>
        <v>6</v>
      </c>
      <c r="K109" s="43"/>
      <c r="L109" s="55"/>
    </row>
    <row r="110" spans="1:12" ht="12.75" outlineLevel="1">
      <c r="A110" s="2">
        <v>10</v>
      </c>
      <c r="B110" s="63" t="s">
        <v>134</v>
      </c>
      <c r="C110" s="41" t="str">
        <f>IF(Sprint!F63="-","",Sprint!$C$79-Sprint!F63+1+VLOOKUP(Sprint!F63,bonificaciones,2))</f>
        <v/>
      </c>
      <c r="D110" s="42"/>
      <c r="E110" s="41" t="str">
        <f>IF(Media!F63="-","",Media!$C$79-Media!F63+1+VLOOKUP(Media!F63,bonificaciones,2))</f>
        <v/>
      </c>
      <c r="F110" s="42"/>
      <c r="G110" s="41">
        <f>IF(Larga!F64="-","",Larga!$C$80-Larga!F64+1+VLOOKUP(Larga!F64,bonificaciones,2))</f>
        <v>2</v>
      </c>
      <c r="H110" s="48"/>
      <c r="I110" s="51">
        <f t="shared" si="14"/>
        <v>2</v>
      </c>
      <c r="J110" s="55">
        <f t="shared" si="15"/>
        <v>23</v>
      </c>
      <c r="K110" s="43"/>
      <c r="L110" s="55"/>
    </row>
    <row r="111" spans="1:12" ht="12.75" outlineLevel="1">
      <c r="A111" s="2">
        <v>11</v>
      </c>
      <c r="B111" s="63" t="s">
        <v>135</v>
      </c>
      <c r="C111" s="41" t="str">
        <f>IF(Sprint!F64="-","",Sprint!$C$79-Sprint!F64+1+VLOOKUP(Sprint!F64,bonificaciones,2))</f>
        <v/>
      </c>
      <c r="D111" s="42"/>
      <c r="E111" s="41" t="str">
        <f>IF(Media!F64="-","",Media!$C$79-Media!F64+1+VLOOKUP(Media!F64,bonificaciones,2))</f>
        <v/>
      </c>
      <c r="F111" s="42"/>
      <c r="G111" s="41">
        <f>IF(Larga!F65="-","",Larga!$C$80-Larga!F65+1+VLOOKUP(Larga!F65,bonificaciones,2))</f>
        <v>6</v>
      </c>
      <c r="H111" s="48"/>
      <c r="I111" s="51">
        <f t="shared" si="14"/>
        <v>6</v>
      </c>
      <c r="J111" s="55">
        <f t="shared" si="15"/>
        <v>20</v>
      </c>
      <c r="K111" s="43"/>
      <c r="L111" s="55"/>
    </row>
    <row r="112" spans="1:12" ht="12.75" outlineLevel="1">
      <c r="A112" s="2">
        <v>12</v>
      </c>
      <c r="B112" s="63" t="s">
        <v>136</v>
      </c>
      <c r="C112" s="41" t="str">
        <f>IF(Sprint!F65="-","",Sprint!$C$79-Sprint!F65+1+VLOOKUP(Sprint!F65,bonificaciones,2))</f>
        <v/>
      </c>
      <c r="D112" s="42"/>
      <c r="E112" s="41" t="str">
        <f>IF(Media!F65="-","",Media!$C$79-Media!F65+1+VLOOKUP(Media!F65,bonificaciones,2))</f>
        <v/>
      </c>
      <c r="F112" s="42"/>
      <c r="G112" s="41">
        <f>IF(Larga!F66="-","",Larga!$C$80-Larga!F66+1+VLOOKUP(Larga!F66,bonificaciones,2))</f>
        <v>9</v>
      </c>
      <c r="H112" s="48"/>
      <c r="I112" s="51">
        <f t="shared" si="14"/>
        <v>9</v>
      </c>
      <c r="J112" s="55">
        <f t="shared" si="15"/>
        <v>17</v>
      </c>
      <c r="K112" s="43"/>
      <c r="L112" s="55"/>
    </row>
    <row r="113" spans="1:12" ht="12.75" outlineLevel="1">
      <c r="A113" s="2">
        <v>13</v>
      </c>
      <c r="B113" s="60" t="s">
        <v>137</v>
      </c>
      <c r="C113" s="41">
        <f>IF(Sprint!F66="-","",Sprint!$C$79-Sprint!F66+1+VLOOKUP(Sprint!F66,bonificaciones,2))</f>
        <v>13.75</v>
      </c>
      <c r="D113" s="42"/>
      <c r="E113" s="41">
        <f>IF(Media!F66="-","",Media!$C$79-Media!F66+1+VLOOKUP(Media!F66,bonificaciones,2))</f>
        <v>19</v>
      </c>
      <c r="F113" s="42"/>
      <c r="G113" s="41">
        <f>IF(Larga!F67="-","",Larga!$C$80-Larga!F67+1+VLOOKUP(Larga!F67,bonificaciones,2))</f>
        <v>21.75</v>
      </c>
      <c r="H113" s="48"/>
      <c r="I113" s="51">
        <f t="shared" si="14"/>
        <v>54.5</v>
      </c>
      <c r="J113" s="55">
        <f t="shared" si="15"/>
        <v>1</v>
      </c>
      <c r="K113" s="43"/>
      <c r="L113" s="55">
        <f t="shared" si="16"/>
        <v>1</v>
      </c>
    </row>
    <row r="114" spans="1:12" ht="12.75" outlineLevel="1">
      <c r="A114" s="2">
        <v>14</v>
      </c>
      <c r="B114" s="60" t="s">
        <v>138</v>
      </c>
      <c r="C114" s="41">
        <f>IF(Sprint!F67="-","",Sprint!$C$79-Sprint!F67+1+VLOOKUP(Sprint!F67,bonificaciones,2))</f>
        <v>11.25</v>
      </c>
      <c r="D114" s="42"/>
      <c r="E114" s="41">
        <f>IF(Media!F67="-","",Media!$C$79-Media!F67+1+VLOOKUP(Media!F67,bonificaciones,2))</f>
        <v>5</v>
      </c>
      <c r="F114" s="42"/>
      <c r="G114" s="41">
        <f>IF(Larga!F68="-","",Larga!$C$80-Larga!F68+1+VLOOKUP(Larga!F68,bonificaciones,2))</f>
        <v>13</v>
      </c>
      <c r="H114" s="48"/>
      <c r="I114" s="51">
        <f aca="true" t="shared" si="17" ref="I114:I123">SUM(C114:H114)</f>
        <v>29.25</v>
      </c>
      <c r="J114" s="55">
        <f t="shared" si="15"/>
        <v>7</v>
      </c>
      <c r="K114" s="43"/>
      <c r="L114" s="55">
        <f t="shared" si="16"/>
        <v>7</v>
      </c>
    </row>
    <row r="115" spans="1:12" ht="12.75" outlineLevel="1">
      <c r="A115" s="2">
        <v>15</v>
      </c>
      <c r="B115" s="60" t="s">
        <v>139</v>
      </c>
      <c r="C115" s="41">
        <f>IF(Sprint!F68="-","",Sprint!$C$79-Sprint!F68+1+VLOOKUP(Sprint!F68,bonificaciones,2))</f>
        <v>7.5</v>
      </c>
      <c r="D115" s="42"/>
      <c r="E115" s="41">
        <f>IF(Media!F68="-","",Media!$C$79-Media!F68+1+VLOOKUP(Media!F68,bonificaciones,2))</f>
        <v>9</v>
      </c>
      <c r="F115" s="42"/>
      <c r="G115" s="41">
        <f>IF(Larga!F69="-","",Larga!$C$80-Larga!F69+1+VLOOKUP(Larga!F69,bonificaciones,2))</f>
        <v>18</v>
      </c>
      <c r="H115" s="48"/>
      <c r="I115" s="51">
        <f t="shared" si="17"/>
        <v>34.5</v>
      </c>
      <c r="J115" s="55">
        <f t="shared" si="15"/>
        <v>3</v>
      </c>
      <c r="K115" s="43"/>
      <c r="L115" s="55">
        <f t="shared" si="16"/>
        <v>3</v>
      </c>
    </row>
    <row r="116" spans="1:12" ht="12.75" outlineLevel="1">
      <c r="A116" s="2">
        <v>16</v>
      </c>
      <c r="B116" s="61" t="s">
        <v>140</v>
      </c>
      <c r="C116" s="41" t="str">
        <f>IF(Sprint!F69="-","",Sprint!$C$79-Sprint!F69+1+VLOOKUP(Sprint!F69,bonificaciones,2))</f>
        <v/>
      </c>
      <c r="D116" s="42"/>
      <c r="E116" s="41" t="str">
        <f>IF(Media!F69="-","",Media!$C$79-Media!F69+1+VLOOKUP(Media!F69,bonificaciones,2))</f>
        <v/>
      </c>
      <c r="F116" s="42"/>
      <c r="G116" s="41" t="str">
        <f>IF(Larga!F70="-","",Larga!$C$80-Larga!F70+1+VLOOKUP(Larga!F70,bonificaciones,2))</f>
        <v/>
      </c>
      <c r="H116" s="48"/>
      <c r="I116" s="51">
        <f t="shared" si="17"/>
        <v>0</v>
      </c>
      <c r="J116" s="55" t="str">
        <f t="shared" si="15"/>
        <v>-</v>
      </c>
      <c r="K116" s="43"/>
      <c r="L116" s="55" t="str">
        <f t="shared" si="16"/>
        <v>-</v>
      </c>
    </row>
    <row r="117" spans="1:12" ht="12.75" outlineLevel="1">
      <c r="A117" s="2">
        <v>17</v>
      </c>
      <c r="B117" s="60" t="s">
        <v>141</v>
      </c>
      <c r="C117" s="41" t="str">
        <f>IF(Sprint!F70="-","",Sprint!$C$79-Sprint!F70+1+VLOOKUP(Sprint!F70,bonificaciones,2))</f>
        <v/>
      </c>
      <c r="D117" s="42"/>
      <c r="E117" s="41" t="str">
        <f>IF(Media!F70="-","",Media!$C$79-Media!F70+1+VLOOKUP(Media!F70,bonificaciones,2))</f>
        <v/>
      </c>
      <c r="F117" s="42"/>
      <c r="G117" s="41">
        <f>IF(Larga!F71="-","",Larga!$C$80-Larga!F71+1+VLOOKUP(Larga!F71,bonificaciones,2))</f>
        <v>12</v>
      </c>
      <c r="H117" s="48"/>
      <c r="I117" s="51">
        <f t="shared" si="17"/>
        <v>12</v>
      </c>
      <c r="J117" s="55">
        <f t="shared" si="15"/>
        <v>16</v>
      </c>
      <c r="K117" s="43"/>
      <c r="L117" s="55">
        <f t="shared" si="16"/>
        <v>16</v>
      </c>
    </row>
    <row r="118" spans="1:12" ht="12.75" outlineLevel="1">
      <c r="A118" s="2">
        <v>18</v>
      </c>
      <c r="B118" s="60" t="s">
        <v>142</v>
      </c>
      <c r="C118" s="41">
        <f>IF(Sprint!F71="-","",Sprint!$C$79-Sprint!F71+1+VLOOKUP(Sprint!F71,bonificaciones,2))</f>
        <v>6.25</v>
      </c>
      <c r="D118" s="42"/>
      <c r="E118" s="41">
        <f>IF(Media!F71="-","",Media!$C$79-Media!F71+1+VLOOKUP(Media!F71,bonificaciones,2))</f>
        <v>10.25</v>
      </c>
      <c r="F118" s="42"/>
      <c r="G118" s="41">
        <f>IF(Larga!F72="-","",Larga!$C$80-Larga!F72+1+VLOOKUP(Larga!F72,bonificaciones,2))</f>
        <v>15.5</v>
      </c>
      <c r="H118" s="48"/>
      <c r="I118" s="51">
        <f t="shared" si="17"/>
        <v>32</v>
      </c>
      <c r="J118" s="55">
        <f t="shared" si="15"/>
        <v>5</v>
      </c>
      <c r="K118" s="43"/>
      <c r="L118" s="55">
        <f t="shared" si="16"/>
        <v>5</v>
      </c>
    </row>
    <row r="119" spans="1:12" ht="12.75" outlineLevel="1">
      <c r="A119" s="2">
        <v>19</v>
      </c>
      <c r="B119" s="60" t="s">
        <v>143</v>
      </c>
      <c r="C119" s="41">
        <f>IF(Sprint!F72="-","",Sprint!$C$79-Sprint!F72+1+VLOOKUP(Sprint!F72,bonificaciones,2))</f>
        <v>4</v>
      </c>
      <c r="D119" s="42"/>
      <c r="E119" s="41" t="str">
        <f>IF(Media!F72="-","",Media!$C$79-Media!F72+1+VLOOKUP(Media!F72,bonificaciones,2))</f>
        <v/>
      </c>
      <c r="F119" s="42"/>
      <c r="G119" s="41" t="str">
        <f>IF(Larga!F73="-","",Larga!$C$80-Larga!F73+1+VLOOKUP(Larga!F73,bonificaciones,2))</f>
        <v/>
      </c>
      <c r="H119" s="48"/>
      <c r="I119" s="51">
        <f t="shared" si="17"/>
        <v>4</v>
      </c>
      <c r="J119" s="55">
        <f t="shared" si="15"/>
        <v>21</v>
      </c>
      <c r="K119" s="43"/>
      <c r="L119" s="55">
        <f t="shared" si="16"/>
        <v>21</v>
      </c>
    </row>
    <row r="120" spans="1:12" ht="12.75" outlineLevel="1">
      <c r="A120" s="2">
        <v>20</v>
      </c>
      <c r="B120" s="60" t="s">
        <v>144</v>
      </c>
      <c r="C120" s="41" t="str">
        <f>IF(Sprint!F73="-","",Sprint!$C$79-Sprint!F73+1+VLOOKUP(Sprint!F73,bonificaciones,2))</f>
        <v/>
      </c>
      <c r="D120" s="42"/>
      <c r="E120" s="41">
        <f>IF(Media!F73="-","",Media!$C$79-Media!F73+1+VLOOKUP(Media!F73,bonificaciones,2))</f>
        <v>11.5</v>
      </c>
      <c r="F120" s="42"/>
      <c r="G120" s="41">
        <f>IF(Larga!F74="-","",Larga!$C$80-Larga!F74+1+VLOOKUP(Larga!F74,bonificaciones,2))</f>
        <v>5</v>
      </c>
      <c r="H120" s="48"/>
      <c r="I120" s="51">
        <f t="shared" si="17"/>
        <v>16.5</v>
      </c>
      <c r="J120" s="55">
        <f t="shared" si="15"/>
        <v>14</v>
      </c>
      <c r="K120" s="43"/>
      <c r="L120" s="55">
        <f t="shared" si="16"/>
        <v>14</v>
      </c>
    </row>
    <row r="121" spans="1:12" ht="12.75" outlineLevel="1">
      <c r="A121" s="2">
        <v>21</v>
      </c>
      <c r="B121" s="60" t="s">
        <v>145</v>
      </c>
      <c r="C121" s="41" t="str">
        <f>IF(Sprint!F74="-","",Sprint!$C$79-Sprint!F74+1+VLOOKUP(Sprint!F74,bonificaciones,2))</f>
        <v/>
      </c>
      <c r="D121" s="42"/>
      <c r="E121" s="41" t="str">
        <f>IF(Media!F74="-","",Media!$C$79-Media!F74+1+VLOOKUP(Media!F74,bonificaciones,2))</f>
        <v/>
      </c>
      <c r="F121" s="42"/>
      <c r="G121" s="41">
        <f>IF(Larga!F75="-","",Larga!$C$80-Larga!F75+1+VLOOKUP(Larga!F75,bonificaciones,2))</f>
        <v>7</v>
      </c>
      <c r="H121" s="48"/>
      <c r="I121" s="51">
        <f t="shared" si="17"/>
        <v>7</v>
      </c>
      <c r="J121" s="55">
        <f t="shared" si="15"/>
        <v>19</v>
      </c>
      <c r="K121" s="43"/>
      <c r="L121" s="55">
        <f t="shared" si="16"/>
        <v>19</v>
      </c>
    </row>
    <row r="122" spans="1:12" ht="12.75" outlineLevel="1">
      <c r="A122" s="2">
        <v>22</v>
      </c>
      <c r="B122" s="60" t="s">
        <v>146</v>
      </c>
      <c r="C122" s="41" t="str">
        <f>IF(Sprint!F75="-","",Sprint!$C$79-Sprint!F75+1+VLOOKUP(Sprint!F75,bonificaciones,2))</f>
        <v/>
      </c>
      <c r="D122" s="42"/>
      <c r="E122" s="41">
        <f>IF(Media!F75="-","",Media!$C$79-Media!F75+1+VLOOKUP(Media!F75,bonificaciones,2))</f>
        <v>7</v>
      </c>
      <c r="F122" s="42"/>
      <c r="G122" s="41">
        <f>IF(Larga!F76="-","",Larga!$C$80-Larga!F76+1+VLOOKUP(Larga!F76,bonificaciones,2))</f>
        <v>19.25</v>
      </c>
      <c r="H122" s="48"/>
      <c r="I122" s="51">
        <f t="shared" si="17"/>
        <v>26.25</v>
      </c>
      <c r="J122" s="55">
        <f t="shared" si="15"/>
        <v>10</v>
      </c>
      <c r="K122" s="43"/>
      <c r="L122" s="55">
        <f t="shared" si="16"/>
        <v>10</v>
      </c>
    </row>
    <row r="123" spans="1:12" ht="12.75" outlineLevel="1">
      <c r="A123" s="2">
        <v>23</v>
      </c>
      <c r="B123" s="60" t="s">
        <v>147</v>
      </c>
      <c r="C123" s="41" t="str">
        <f>IF(Sprint!F76="-","",Sprint!$C$79-Sprint!F76+1+VLOOKUP(Sprint!F76,bonificaciones,2))</f>
        <v/>
      </c>
      <c r="D123" s="42"/>
      <c r="E123" s="41" t="str">
        <f>IF(Media!F76="-","",Media!$C$79-Media!F76+1+VLOOKUP(Media!F76,bonificaciones,2))</f>
        <v/>
      </c>
      <c r="F123" s="42"/>
      <c r="G123" s="41">
        <f>IF(Larga!F77="-","",Larga!$C$80-Larga!F77+1+VLOOKUP(Larga!F77,bonificaciones,2))</f>
        <v>14.25</v>
      </c>
      <c r="H123" s="48"/>
      <c r="I123" s="51">
        <f t="shared" si="17"/>
        <v>14.25</v>
      </c>
      <c r="J123" s="55">
        <f t="shared" si="15"/>
        <v>15</v>
      </c>
      <c r="K123" s="43"/>
      <c r="L123" s="55">
        <f t="shared" si="16"/>
        <v>15</v>
      </c>
    </row>
    <row r="124" spans="1:12" ht="12.75" outlineLevel="1">
      <c r="A124" s="2">
        <v>24</v>
      </c>
      <c r="B124" s="60" t="s">
        <v>148</v>
      </c>
      <c r="C124" s="41" t="str">
        <f>IF(Sprint!F77="-","",Sprint!$C$79-Sprint!F77+1+VLOOKUP(Sprint!F77,bonificaciones,2))</f>
        <v/>
      </c>
      <c r="D124" s="42"/>
      <c r="E124" s="41">
        <f>IF(Media!F77="-","",Media!$C$79-Media!F77+1+VLOOKUP(Media!F77,bonificaciones,2))</f>
        <v>17.75</v>
      </c>
      <c r="F124" s="42"/>
      <c r="G124" s="41">
        <f>IF(Larga!F78="-","",Larga!$C$80-Larga!F78+1+VLOOKUP(Larga!F78,bonificaciones,2))</f>
        <v>11</v>
      </c>
      <c r="H124" s="48"/>
      <c r="I124" s="51">
        <f>SUM(C124:H124)</f>
        <v>28.75</v>
      </c>
      <c r="J124" s="55">
        <f t="shared" si="15"/>
        <v>8</v>
      </c>
      <c r="K124" s="43"/>
      <c r="L124" s="55">
        <f t="shared" si="16"/>
        <v>8</v>
      </c>
    </row>
    <row r="125" spans="1:12" ht="12.75" outlineLevel="1">
      <c r="A125" s="2">
        <v>25</v>
      </c>
      <c r="B125" s="60" t="s">
        <v>149</v>
      </c>
      <c r="C125" s="41" t="str">
        <f>IF(Sprint!F78="-","",Sprint!$C$79-Sprint!F78+1+VLOOKUP(Sprint!F78,bonificaciones,2))</f>
        <v/>
      </c>
      <c r="D125" s="42"/>
      <c r="E125" s="41">
        <f>IF(Media!F78="-","",Media!$C$79-Media!F78+1+VLOOKUP(Media!F78,bonificaciones,2))</f>
        <v>16.5</v>
      </c>
      <c r="F125" s="42"/>
      <c r="G125" s="41">
        <f>IF(Larga!F79="-","",Larga!$C$80-Larga!F79+1+VLOOKUP(Larga!F79,bonificaciones,2))</f>
        <v>10</v>
      </c>
      <c r="H125" s="48"/>
      <c r="I125" s="51">
        <f>SUM(C125:H125)</f>
        <v>26.5</v>
      </c>
      <c r="J125" s="56">
        <f t="shared" si="15"/>
        <v>9</v>
      </c>
      <c r="K125" s="43"/>
      <c r="L125" s="56">
        <f t="shared" si="16"/>
        <v>9</v>
      </c>
    </row>
    <row r="126" spans="2:12" ht="12.75" outlineLevel="1">
      <c r="B126" t="s">
        <v>13</v>
      </c>
      <c r="C126" s="22">
        <f>COUNTA(B101:B125)</f>
        <v>25</v>
      </c>
      <c r="H126" s="48"/>
      <c r="I126" s="51"/>
      <c r="J126" s="45"/>
      <c r="K126" s="43"/>
      <c r="L126" s="55"/>
    </row>
    <row r="127" spans="1:12" ht="6" customHeight="1" outlineLevel="1">
      <c r="A127" s="1"/>
      <c r="B127" s="1"/>
      <c r="C127" s="1"/>
      <c r="D127" s="1"/>
      <c r="E127" s="1"/>
      <c r="F127" s="1"/>
      <c r="G127" s="1"/>
      <c r="H127" s="49"/>
      <c r="I127" s="52"/>
      <c r="J127" s="46"/>
      <c r="K127" s="43"/>
      <c r="L127" s="55"/>
    </row>
    <row r="128" spans="1:12" ht="15.75" outlineLevel="1">
      <c r="A128" s="28" t="s">
        <v>14</v>
      </c>
      <c r="B128" s="4"/>
      <c r="C128" s="8" t="s">
        <v>6</v>
      </c>
      <c r="D128" s="9"/>
      <c r="E128" s="8" t="s">
        <v>6</v>
      </c>
      <c r="F128" s="9"/>
      <c r="G128" s="8" t="s">
        <v>6</v>
      </c>
      <c r="H128" s="9"/>
      <c r="I128" s="70" t="s">
        <v>6</v>
      </c>
      <c r="J128" s="71" t="s">
        <v>7</v>
      </c>
      <c r="K128" s="72"/>
      <c r="L128" s="73" t="s">
        <v>7</v>
      </c>
    </row>
    <row r="129" spans="1:12" ht="3" customHeight="1" outlineLevel="1">
      <c r="A129" s="4">
        <v>1</v>
      </c>
      <c r="B129" s="27"/>
      <c r="H129" s="48"/>
      <c r="I129" s="51"/>
      <c r="J129" s="45"/>
      <c r="K129" s="43"/>
      <c r="L129" s="55"/>
    </row>
    <row r="130" spans="1:12" ht="12.75" outlineLevel="1">
      <c r="A130" s="4">
        <v>1</v>
      </c>
      <c r="B130" s="62" t="s">
        <v>39</v>
      </c>
      <c r="C130" s="41" t="str">
        <f>IF(Sprint!M25="-","",Sprint!$J$50-Sprint!M25+1+VLOOKUP(Sprint!M25,bonificaciones,2))</f>
        <v/>
      </c>
      <c r="D130" s="42"/>
      <c r="E130" s="41" t="str">
        <f>IF(Media!M25="-","",Media!$J$50-Media!M25+1+VLOOKUP(Media!M25,bonificaciones,2))</f>
        <v/>
      </c>
      <c r="F130" s="42"/>
      <c r="G130" s="41" t="str">
        <f>IF(Larga!M26="-","",Larga!$J$51-Larga!M26+1+VLOOKUP(Larga!M26,bonificaciones,2))</f>
        <v/>
      </c>
      <c r="H130" s="48"/>
      <c r="I130" s="51">
        <f aca="true" t="shared" si="18" ref="I130:I145">SUM(C130:H130)</f>
        <v>0</v>
      </c>
      <c r="J130" s="75" t="str">
        <f>IF(I130=0,"-",RANK(I130,$I$130:$I$151,0))</f>
        <v>-</v>
      </c>
      <c r="K130" s="43"/>
      <c r="L130" s="75"/>
    </row>
    <row r="131" spans="1:12" ht="12.75" outlineLevel="1">
      <c r="A131" s="4">
        <v>2</v>
      </c>
      <c r="B131" s="60" t="s">
        <v>36</v>
      </c>
      <c r="C131" s="41">
        <f>IF(Sprint!M26="-","",Sprint!$J$50-Sprint!M26+1+VLOOKUP(Sprint!M26,bonificaciones,2))</f>
        <v>10.75</v>
      </c>
      <c r="D131" s="42"/>
      <c r="E131" s="41" t="e">
        <f>IF(Media!#REF!="-","",Media!$J$50-Media!#REF!+1+VLOOKUP(Media!#REF!,bonificaciones,2))</f>
        <v>#REF!</v>
      </c>
      <c r="F131" s="42"/>
      <c r="G131" s="41" t="e">
        <f>IF(Larga!#REF!="-","",Larga!$J$51-Larga!#REF!+1+VLOOKUP(Larga!#REF!,bonificaciones,2))</f>
        <v>#REF!</v>
      </c>
      <c r="H131" s="48"/>
      <c r="I131" s="51" t="e">
        <f t="shared" si="18"/>
        <v>#REF!</v>
      </c>
      <c r="J131" s="87">
        <v>3</v>
      </c>
      <c r="K131" s="88"/>
      <c r="L131" s="87">
        <v>3</v>
      </c>
    </row>
    <row r="132" spans="1:12" ht="12.75" outlineLevel="1">
      <c r="A132" s="4">
        <v>3</v>
      </c>
      <c r="B132" s="60" t="s">
        <v>38</v>
      </c>
      <c r="C132" s="41">
        <f>IF(Sprint!M27="-","",Sprint!$J$50-Sprint!M27+1+VLOOKUP(Sprint!M27,bonificaciones,2))</f>
        <v>5.75</v>
      </c>
      <c r="D132" s="42"/>
      <c r="E132" s="41" t="e">
        <f>IF(Media!#REF!="-","",Media!$J$50-Media!#REF!+1+VLOOKUP(Media!#REF!,bonificaciones,2))</f>
        <v>#REF!</v>
      </c>
      <c r="F132" s="42"/>
      <c r="G132" s="41" t="e">
        <f>IF(Larga!#REF!="-","",Larga!$J$51-Larga!#REF!+1+VLOOKUP(Larga!#REF!,bonificaciones,2))</f>
        <v>#REF!</v>
      </c>
      <c r="H132" s="48"/>
      <c r="I132" s="51" t="e">
        <f t="shared" si="18"/>
        <v>#REF!</v>
      </c>
      <c r="J132" s="93">
        <v>10</v>
      </c>
      <c r="K132" s="94"/>
      <c r="L132" s="93">
        <v>10</v>
      </c>
    </row>
    <row r="133" spans="1:12" ht="12.75" outlineLevel="1">
      <c r="A133" s="4">
        <v>4</v>
      </c>
      <c r="B133" s="60" t="s">
        <v>26</v>
      </c>
      <c r="C133" s="41" t="str">
        <f>IF(Sprint!M28="-","",Sprint!$J$50-Sprint!M28+1+VLOOKUP(Sprint!M28,bonificaciones,2))</f>
        <v/>
      </c>
      <c r="D133" s="42"/>
      <c r="E133" s="41" t="e">
        <f>IF(Media!#REF!="-","",Media!$J$50-Media!#REF!+1+VLOOKUP(Media!#REF!,bonificaciones,2))</f>
        <v>#REF!</v>
      </c>
      <c r="F133" s="42"/>
      <c r="G133" s="41" t="e">
        <f>IF(Larga!#REF!="-","",Larga!$J$51-Larga!#REF!+1+VLOOKUP(Larga!#REF!,bonificaciones,2))</f>
        <v>#REF!</v>
      </c>
      <c r="H133" s="48"/>
      <c r="I133" s="51" t="e">
        <f t="shared" si="18"/>
        <v>#REF!</v>
      </c>
      <c r="J133" s="93">
        <v>9</v>
      </c>
      <c r="K133" s="94"/>
      <c r="L133" s="93">
        <v>9</v>
      </c>
    </row>
    <row r="134" spans="1:12" ht="12.75" outlineLevel="1">
      <c r="A134" s="4">
        <v>5</v>
      </c>
      <c r="B134" s="60" t="s">
        <v>34</v>
      </c>
      <c r="C134" s="41">
        <f>IF(Sprint!M29="-","",Sprint!$J$50-Sprint!M29+1+VLOOKUP(Sprint!M29,bonificaciones,2))</f>
        <v>12</v>
      </c>
      <c r="D134" s="42"/>
      <c r="E134" s="41" t="e">
        <f>IF(Media!#REF!="-","",Media!$J$50-Media!#REF!+1+VLOOKUP(Media!#REF!,bonificaciones,2))</f>
        <v>#REF!</v>
      </c>
      <c r="F134" s="42"/>
      <c r="G134" s="41" t="e">
        <f>IF(Larga!#REF!="-","",Larga!$J$51-Larga!#REF!+1+VLOOKUP(Larga!#REF!,bonificaciones,2))</f>
        <v>#REF!</v>
      </c>
      <c r="H134" s="48"/>
      <c r="I134" s="51" t="e">
        <f t="shared" si="18"/>
        <v>#REF!</v>
      </c>
      <c r="J134" s="90">
        <v>1</v>
      </c>
      <c r="K134" s="88"/>
      <c r="L134" s="90">
        <v>1</v>
      </c>
    </row>
    <row r="135" spans="1:12" ht="12.75" outlineLevel="1">
      <c r="A135" s="4">
        <v>6</v>
      </c>
      <c r="B135" s="60" t="s">
        <v>31</v>
      </c>
      <c r="C135" s="41">
        <f>IF(Sprint!M30="-","",Sprint!$J$50-Sprint!M30+1+VLOOKUP(Sprint!M30,bonificaciones,2))</f>
        <v>7</v>
      </c>
      <c r="D135" s="42"/>
      <c r="E135" s="41" t="e">
        <f>IF(Media!#REF!="-","",Media!$J$50-Media!#REF!+1+VLOOKUP(Media!#REF!,bonificaciones,2))</f>
        <v>#REF!</v>
      </c>
      <c r="F135" s="42"/>
      <c r="G135" s="41" t="e">
        <f>IF(Larga!#REF!="-","",Larga!$J$51-Larga!#REF!+1+VLOOKUP(Larga!#REF!,bonificaciones,2))</f>
        <v>#REF!</v>
      </c>
      <c r="H135" s="48"/>
      <c r="I135" s="51" t="e">
        <f t="shared" si="18"/>
        <v>#REF!</v>
      </c>
      <c r="J135" s="93">
        <v>6</v>
      </c>
      <c r="K135" s="94"/>
      <c r="L135" s="93">
        <v>6</v>
      </c>
    </row>
    <row r="136" spans="1:12" ht="12.75" outlineLevel="1">
      <c r="A136" s="4">
        <v>7</v>
      </c>
      <c r="B136" s="60" t="s">
        <v>25</v>
      </c>
      <c r="C136" s="41" t="str">
        <f>IF(Sprint!M31="-","",Sprint!$J$50-Sprint!M31+1+VLOOKUP(Sprint!M31,bonificaciones,2))</f>
        <v/>
      </c>
      <c r="D136" s="42"/>
      <c r="E136" s="41" t="e">
        <f>IF(Media!#REF!="-","",Media!$J$50-Media!#REF!+1+VLOOKUP(Media!#REF!,bonificaciones,2))</f>
        <v>#REF!</v>
      </c>
      <c r="F136" s="42"/>
      <c r="G136" s="41" t="e">
        <f>IF(Larga!#REF!="-","",Larga!$J$51-Larga!#REF!+1+VLOOKUP(Larga!#REF!,bonificaciones,2))</f>
        <v>#REF!</v>
      </c>
      <c r="H136" s="48"/>
      <c r="I136" s="51" t="e">
        <f t="shared" si="18"/>
        <v>#REF!</v>
      </c>
      <c r="J136" s="89"/>
      <c r="K136" s="88"/>
      <c r="L136" s="89"/>
    </row>
    <row r="137" spans="1:12" ht="12.75" outlineLevel="1">
      <c r="A137" s="4">
        <v>8</v>
      </c>
      <c r="B137" s="60" t="s">
        <v>27</v>
      </c>
      <c r="C137" s="41" t="str">
        <f>IF(Sprint!M32="-","",Sprint!$J$50-Sprint!M32+1+VLOOKUP(Sprint!M32,bonificaciones,2))</f>
        <v/>
      </c>
      <c r="D137" s="42"/>
      <c r="E137" s="41" t="e">
        <f>IF(Media!#REF!="-","",Media!$J$50-Media!#REF!+1+VLOOKUP(Media!#REF!,bonificaciones,2))</f>
        <v>#REF!</v>
      </c>
      <c r="F137" s="42"/>
      <c r="G137" s="41" t="e">
        <f>IF(Larga!#REF!="-","",Larga!$J$51-Larga!#REF!+1+VLOOKUP(Larga!#REF!,bonificaciones,2))</f>
        <v>#REF!</v>
      </c>
      <c r="H137" s="48"/>
      <c r="I137" s="51" t="e">
        <f t="shared" si="18"/>
        <v>#REF!</v>
      </c>
      <c r="J137" s="93">
        <v>4</v>
      </c>
      <c r="K137" s="94"/>
      <c r="L137" s="93">
        <v>4</v>
      </c>
    </row>
    <row r="138" spans="1:12" ht="12.75" outlineLevel="1">
      <c r="A138" s="4">
        <v>9</v>
      </c>
      <c r="B138" s="60" t="s">
        <v>35</v>
      </c>
      <c r="C138" s="41">
        <f>IF(Sprint!M33="-","",Sprint!$J$50-Sprint!M33+1+VLOOKUP(Sprint!M33,bonificaciones,2))</f>
        <v>8.25</v>
      </c>
      <c r="D138" s="42"/>
      <c r="E138" s="41" t="e">
        <f>IF(Media!#REF!="-","",Media!$J$50-Media!#REF!+1+VLOOKUP(Media!#REF!,bonificaciones,2))</f>
        <v>#REF!</v>
      </c>
      <c r="F138" s="42"/>
      <c r="G138" s="41" t="e">
        <f>IF(Larga!#REF!="-","",Larga!$J$51-Larga!#REF!+1+VLOOKUP(Larga!#REF!,bonificaciones,2))</f>
        <v>#REF!</v>
      </c>
      <c r="H138" s="48"/>
      <c r="I138" s="51" t="e">
        <f t="shared" si="18"/>
        <v>#REF!</v>
      </c>
      <c r="J138" s="93">
        <v>5</v>
      </c>
      <c r="K138" s="94"/>
      <c r="L138" s="93">
        <v>5</v>
      </c>
    </row>
    <row r="139" spans="1:12" ht="12.75" outlineLevel="1">
      <c r="A139" s="4">
        <v>10</v>
      </c>
      <c r="B139" s="60" t="s">
        <v>30</v>
      </c>
      <c r="C139" s="41" t="str">
        <f>IF(Sprint!M34="-","",Sprint!$J$50-Sprint!M34+1+VLOOKUP(Sprint!M34,bonificaciones,2))</f>
        <v/>
      </c>
      <c r="D139" s="42"/>
      <c r="E139" s="41" t="e">
        <f>IF(Media!#REF!="-","",Media!$J$50-Media!#REF!+1+VLOOKUP(Media!#REF!,bonificaciones,2))</f>
        <v>#REF!</v>
      </c>
      <c r="F139" s="42"/>
      <c r="G139" s="41" t="e">
        <f>IF(Larga!#REF!="-","",Larga!$J$51-Larga!#REF!+1+VLOOKUP(Larga!#REF!,bonificaciones,2))</f>
        <v>#REF!</v>
      </c>
      <c r="H139" s="48"/>
      <c r="I139" s="51" t="e">
        <f t="shared" si="18"/>
        <v>#REF!</v>
      </c>
      <c r="J139" s="93">
        <v>13</v>
      </c>
      <c r="K139" s="94"/>
      <c r="L139" s="93">
        <v>13</v>
      </c>
    </row>
    <row r="140" spans="1:12" ht="12.75" outlineLevel="1">
      <c r="A140" s="4">
        <v>11</v>
      </c>
      <c r="B140" s="60" t="s">
        <v>28</v>
      </c>
      <c r="C140" s="41">
        <f>IF(Sprint!M35="-","",Sprint!$J$50-Sprint!M35+1+VLOOKUP(Sprint!M35,bonificaciones,2))</f>
        <v>4.5</v>
      </c>
      <c r="D140" s="42"/>
      <c r="E140" s="41" t="e">
        <f>IF(Media!#REF!="-","",Media!$J$50-Media!#REF!+1+VLOOKUP(Media!#REF!,bonificaciones,2))</f>
        <v>#REF!</v>
      </c>
      <c r="F140" s="42"/>
      <c r="G140" s="41" t="e">
        <f>IF(Larga!#REF!="-","",Larga!$J$51-Larga!#REF!+1+VLOOKUP(Larga!#REF!,bonificaciones,2))</f>
        <v>#REF!</v>
      </c>
      <c r="H140" s="48"/>
      <c r="I140" s="51" t="e">
        <f t="shared" si="18"/>
        <v>#REF!</v>
      </c>
      <c r="J140" s="93">
        <v>8</v>
      </c>
      <c r="K140" s="94"/>
      <c r="L140" s="93">
        <v>8</v>
      </c>
    </row>
    <row r="141" spans="1:12" ht="12.75" outlineLevel="1">
      <c r="A141" s="4">
        <v>12</v>
      </c>
      <c r="B141" s="60" t="s">
        <v>33</v>
      </c>
      <c r="C141" s="41">
        <f>IF(Sprint!M36="-","",Sprint!$J$50-Sprint!M36+1+VLOOKUP(Sprint!M36,bonificaciones,2))</f>
        <v>9.5</v>
      </c>
      <c r="D141" s="42"/>
      <c r="E141" s="41" t="e">
        <f>IF(Media!#REF!="-","",Media!$J$50-Media!#REF!+1+VLOOKUP(Media!#REF!,bonificaciones,2))</f>
        <v>#REF!</v>
      </c>
      <c r="F141" s="42"/>
      <c r="G141" s="41" t="e">
        <f>IF(Larga!#REF!="-","",Larga!$J$51-Larga!#REF!+1+VLOOKUP(Larga!#REF!,bonificaciones,2))</f>
        <v>#REF!</v>
      </c>
      <c r="H141" s="48"/>
      <c r="I141" s="51" t="e">
        <f t="shared" si="18"/>
        <v>#REF!</v>
      </c>
      <c r="J141" s="96">
        <v>2</v>
      </c>
      <c r="K141" s="97"/>
      <c r="L141" s="96">
        <v>2</v>
      </c>
    </row>
    <row r="142" spans="1:12" ht="12.75" outlineLevel="1">
      <c r="A142" s="4">
        <v>13</v>
      </c>
      <c r="B142" s="60" t="s">
        <v>29</v>
      </c>
      <c r="C142" s="41" t="str">
        <f>IF(Sprint!M37="-","",Sprint!$J$50-Sprint!M37+1+VLOOKUP(Sprint!M37,bonificaciones,2))</f>
        <v/>
      </c>
      <c r="D142" s="42"/>
      <c r="E142" s="41" t="e">
        <f>IF(Media!#REF!="-","",Media!$J$50-Media!#REF!+1+VLOOKUP(Media!#REF!,bonificaciones,2))</f>
        <v>#REF!</v>
      </c>
      <c r="F142" s="42"/>
      <c r="G142" s="41" t="e">
        <f>IF(Larga!#REF!="-","",Larga!$J$51-Larga!#REF!+1+VLOOKUP(Larga!#REF!,bonificaciones,2))</f>
        <v>#REF!</v>
      </c>
      <c r="H142" s="48"/>
      <c r="I142" s="51" t="e">
        <f t="shared" si="18"/>
        <v>#REF!</v>
      </c>
      <c r="J142" s="93">
        <v>11</v>
      </c>
      <c r="K142" s="94"/>
      <c r="L142" s="93">
        <v>11</v>
      </c>
    </row>
    <row r="143" spans="1:12" ht="12.75" outlineLevel="1">
      <c r="A143" s="4">
        <v>14</v>
      </c>
      <c r="B143" s="60" t="s">
        <v>37</v>
      </c>
      <c r="C143" s="41" t="str">
        <f>IF(Sprint!M38="-","",Sprint!$J$50-Sprint!M38+1+VLOOKUP(Sprint!M38,bonificaciones,2))</f>
        <v/>
      </c>
      <c r="D143" s="42"/>
      <c r="E143" s="41" t="e">
        <f>IF(Media!#REF!="-","",Media!$J$50-Media!#REF!+1+VLOOKUP(Media!#REF!,bonificaciones,2))</f>
        <v>#REF!</v>
      </c>
      <c r="F143" s="42"/>
      <c r="G143" s="41" t="e">
        <f>IF(Larga!#REF!="-","",Larga!$J$51-Larga!#REF!+1+VLOOKUP(Larga!#REF!,bonificaciones,2))</f>
        <v>#REF!</v>
      </c>
      <c r="H143" s="48"/>
      <c r="I143" s="51" t="e">
        <f t="shared" si="18"/>
        <v>#REF!</v>
      </c>
      <c r="J143" s="93">
        <v>7</v>
      </c>
      <c r="K143" s="94"/>
      <c r="L143" s="93">
        <v>7</v>
      </c>
    </row>
    <row r="144" spans="1:12" ht="12.75" outlineLevel="1">
      <c r="A144" s="4">
        <v>15</v>
      </c>
      <c r="B144" s="60" t="s">
        <v>32</v>
      </c>
      <c r="C144" s="41" t="str">
        <f>IF(Sprint!M39="-","",Sprint!$J$50-Sprint!M39+1+VLOOKUP(Sprint!M39,bonificaciones,2))</f>
        <v/>
      </c>
      <c r="D144" s="42"/>
      <c r="E144" s="41" t="e">
        <f>IF(Media!#REF!="-","",Media!$J$50-Media!#REF!+1+VLOOKUP(Media!#REF!,bonificaciones,2))</f>
        <v>#REF!</v>
      </c>
      <c r="F144" s="42"/>
      <c r="G144" s="41" t="e">
        <f>IF(Larga!#REF!="-","",Larga!$J$51-Larga!#REF!+1+VLOOKUP(Larga!#REF!,bonificaciones,2))</f>
        <v>#REF!</v>
      </c>
      <c r="H144" s="48"/>
      <c r="I144" s="51" t="e">
        <f t="shared" si="18"/>
        <v>#REF!</v>
      </c>
      <c r="J144" s="93">
        <v>12</v>
      </c>
      <c r="K144" s="94"/>
      <c r="L144" s="93">
        <v>12</v>
      </c>
    </row>
    <row r="145" spans="1:12" ht="12.75" outlineLevel="1">
      <c r="A145" s="4">
        <v>16</v>
      </c>
      <c r="B145" s="63" t="s">
        <v>40</v>
      </c>
      <c r="C145" s="41" t="str">
        <f>IF(Sprint!M40="-","",Sprint!$J$50-Sprint!M40+1+VLOOKUP(Sprint!M40,bonificaciones,2))</f>
        <v/>
      </c>
      <c r="D145" s="42"/>
      <c r="E145" s="41" t="e">
        <f>IF(Media!#REF!="-","",Media!$J$50-Media!#REF!+1+VLOOKUP(Media!#REF!,bonificaciones,2))</f>
        <v>#REF!</v>
      </c>
      <c r="F145" s="42"/>
      <c r="G145" s="41" t="e">
        <f>IF(Larga!#REF!="-","",Larga!$J$51-Larga!#REF!+1+VLOOKUP(Larga!#REF!,bonificaciones,2))</f>
        <v>#REF!</v>
      </c>
      <c r="H145" s="48"/>
      <c r="I145" s="51" t="e">
        <f t="shared" si="18"/>
        <v>#REF!</v>
      </c>
      <c r="J145" s="93">
        <v>17</v>
      </c>
      <c r="K145" s="94"/>
      <c r="L145" s="91"/>
    </row>
    <row r="146" spans="1:12" ht="12.75" outlineLevel="1">
      <c r="A146" s="4">
        <v>17</v>
      </c>
      <c r="B146" s="63" t="s">
        <v>41</v>
      </c>
      <c r="C146" s="41" t="str">
        <f>IF(Sprint!M41="-","",Sprint!$J$50-Sprint!M41+1+VLOOKUP(Sprint!M41,bonificaciones,2))</f>
        <v/>
      </c>
      <c r="D146" s="42"/>
      <c r="E146" s="41" t="e">
        <f>IF(Media!#REF!="-","",Media!$J$50-Media!#REF!+1+VLOOKUP(Media!#REF!,bonificaciones,2))</f>
        <v>#REF!</v>
      </c>
      <c r="F146" s="42"/>
      <c r="G146" s="41" t="e">
        <f>IF(Larga!#REF!="-","",Larga!$J$51-Larga!#REF!+1+VLOOKUP(Larga!#REF!,bonificaciones,2))</f>
        <v>#REF!</v>
      </c>
      <c r="H146" s="48"/>
      <c r="I146" s="51" t="e">
        <f aca="true" t="shared" si="19" ref="I146:I151">SUM(C146:H146)</f>
        <v>#REF!</v>
      </c>
      <c r="J146" s="93">
        <v>18</v>
      </c>
      <c r="K146" s="94"/>
      <c r="L146" s="91"/>
    </row>
    <row r="147" spans="1:12" ht="12.75" outlineLevel="1">
      <c r="A147" s="4">
        <v>18</v>
      </c>
      <c r="B147" s="63" t="s">
        <v>42</v>
      </c>
      <c r="C147" s="41" t="str">
        <f>IF(Sprint!M42="-","",Sprint!$J$50-Sprint!M42+1+VLOOKUP(Sprint!M42,bonificaciones,2))</f>
        <v/>
      </c>
      <c r="D147" s="42"/>
      <c r="E147" s="41" t="e">
        <f>IF(Media!#REF!="-","",Media!$J$50-Media!#REF!+1+VLOOKUP(Media!#REF!,bonificaciones,2))</f>
        <v>#REF!</v>
      </c>
      <c r="F147" s="42"/>
      <c r="G147" s="41" t="e">
        <f>IF(Larga!#REF!="-","",Larga!$J$51-Larga!#REF!+1+VLOOKUP(Larga!#REF!,bonificaciones,2))</f>
        <v>#REF!</v>
      </c>
      <c r="H147" s="48"/>
      <c r="I147" s="51" t="e">
        <f t="shared" si="19"/>
        <v>#REF!</v>
      </c>
      <c r="J147" s="93">
        <v>16</v>
      </c>
      <c r="K147" s="94"/>
      <c r="L147" s="91"/>
    </row>
    <row r="148" spans="1:12" ht="12.75" outlineLevel="1">
      <c r="A148" s="4">
        <v>19</v>
      </c>
      <c r="B148" s="63" t="s">
        <v>43</v>
      </c>
      <c r="C148" s="41" t="str">
        <f>IF(Sprint!M43="-","",Sprint!$J$50-Sprint!M43+1+VLOOKUP(Sprint!M43,bonificaciones,2))</f>
        <v/>
      </c>
      <c r="D148" s="42"/>
      <c r="E148" s="41" t="e">
        <f>IF(Media!#REF!="-","",Media!$J$50-Media!#REF!+1+VLOOKUP(Media!#REF!,bonificaciones,2))</f>
        <v>#REF!</v>
      </c>
      <c r="F148" s="42"/>
      <c r="G148" s="41" t="e">
        <f>IF(Larga!#REF!="-","",Larga!$J$51-Larga!#REF!+1+VLOOKUP(Larga!#REF!,bonificaciones,2))</f>
        <v>#REF!</v>
      </c>
      <c r="H148" s="48"/>
      <c r="I148" s="51" t="e">
        <f t="shared" si="19"/>
        <v>#REF!</v>
      </c>
      <c r="J148" s="93">
        <v>14</v>
      </c>
      <c r="K148" s="94"/>
      <c r="L148" s="91"/>
    </row>
    <row r="149" spans="1:12" ht="12.75" outlineLevel="1">
      <c r="A149" s="4">
        <v>20</v>
      </c>
      <c r="B149" s="63" t="s">
        <v>44</v>
      </c>
      <c r="C149" s="41" t="str">
        <f>IF(Sprint!M44="-","",Sprint!$J$50-Sprint!M44+1+VLOOKUP(Sprint!M44,bonificaciones,2))</f>
        <v/>
      </c>
      <c r="D149" s="42"/>
      <c r="E149" s="41" t="e">
        <f>IF(Media!#REF!="-","",Media!$J$50-Media!#REF!+1+VLOOKUP(Media!#REF!,bonificaciones,2))</f>
        <v>#REF!</v>
      </c>
      <c r="F149" s="42"/>
      <c r="G149" s="41" t="e">
        <f>IF(Larga!#REF!="-","",Larga!$J$51-Larga!#REF!+1+VLOOKUP(Larga!#REF!,bonificaciones,2))</f>
        <v>#REF!</v>
      </c>
      <c r="H149" s="48"/>
      <c r="I149" s="51" t="e">
        <f t="shared" si="19"/>
        <v>#REF!</v>
      </c>
      <c r="J149" s="93">
        <v>15</v>
      </c>
      <c r="K149" s="94"/>
      <c r="L149" s="91"/>
    </row>
    <row r="150" spans="1:12" ht="12.75" outlineLevel="1">
      <c r="A150" s="4">
        <v>21</v>
      </c>
      <c r="B150" s="63" t="s">
        <v>45</v>
      </c>
      <c r="C150" s="41" t="str">
        <f>IF(Sprint!M45="-","",Sprint!$J$50-Sprint!M45+1+VLOOKUP(Sprint!M45,bonificaciones,2))</f>
        <v/>
      </c>
      <c r="D150" s="42"/>
      <c r="E150" s="41" t="str">
        <f>IF(Media!M45="-","",Media!$J$50-Media!M45+1+VLOOKUP(Media!M45,bonificaciones,2))</f>
        <v/>
      </c>
      <c r="F150" s="42"/>
      <c r="G150" s="41" t="e">
        <f>IF(Larga!#REF!="-","",Larga!$J$51-Larga!#REF!+1+VLOOKUP(Larga!#REF!,bonificaciones,2))</f>
        <v>#REF!</v>
      </c>
      <c r="H150" s="48"/>
      <c r="I150" s="51" t="e">
        <f t="shared" si="19"/>
        <v>#REF!</v>
      </c>
      <c r="J150" s="93">
        <v>19</v>
      </c>
      <c r="K150" s="94"/>
      <c r="L150" s="91"/>
    </row>
    <row r="151" spans="1:12" ht="12.75" outlineLevel="1">
      <c r="A151" s="4">
        <v>22</v>
      </c>
      <c r="B151" s="63" t="s">
        <v>46</v>
      </c>
      <c r="C151" s="41" t="str">
        <f>IF(Sprint!M46="-","",Sprint!$J$50-Sprint!M46+1+VLOOKUP(Sprint!M46,bonificaciones,2))</f>
        <v/>
      </c>
      <c r="D151" s="42"/>
      <c r="E151" s="41" t="str">
        <f>IF(Media!M46="-","",Media!$J$50-Media!M46+1+VLOOKUP(Media!M46,bonificaciones,2))</f>
        <v/>
      </c>
      <c r="F151" s="42"/>
      <c r="G151" s="41" t="e">
        <f>IF(Larga!#REF!="-","",Larga!$J$51-Larga!#REF!+1+VLOOKUP(Larga!#REF!,bonificaciones,2))</f>
        <v>#REF!</v>
      </c>
      <c r="H151" s="48"/>
      <c r="I151" s="51" t="e">
        <f t="shared" si="19"/>
        <v>#REF!</v>
      </c>
      <c r="J151" s="93">
        <v>20</v>
      </c>
      <c r="K151" s="94"/>
      <c r="L151" s="92"/>
    </row>
    <row r="152" spans="2:12" ht="12.75" outlineLevel="1">
      <c r="B152" t="s">
        <v>13</v>
      </c>
      <c r="C152" s="22">
        <f>COUNTA(B130:B151)</f>
        <v>22</v>
      </c>
      <c r="G152" s="7"/>
      <c r="H152" s="48"/>
      <c r="I152" s="51"/>
      <c r="J152" s="50"/>
      <c r="K152" s="43"/>
      <c r="L152" s="55"/>
    </row>
    <row r="153" spans="1:12" ht="4.5" customHeight="1" outlineLevel="1">
      <c r="A153" s="84"/>
      <c r="B153" s="85"/>
      <c r="C153" s="20"/>
      <c r="D153" s="1"/>
      <c r="E153" s="1"/>
      <c r="F153" s="1"/>
      <c r="G153" s="1"/>
      <c r="H153" s="1"/>
      <c r="I153" s="1"/>
      <c r="J153" s="1"/>
      <c r="K153" s="43"/>
      <c r="L153" s="55"/>
    </row>
    <row r="154" spans="1:12" ht="15.75" outlineLevel="1">
      <c r="A154" s="29" t="s">
        <v>15</v>
      </c>
      <c r="B154" s="6"/>
      <c r="C154" s="8" t="s">
        <v>6</v>
      </c>
      <c r="D154" s="9"/>
      <c r="E154" s="8" t="s">
        <v>6</v>
      </c>
      <c r="F154" s="9"/>
      <c r="G154" s="8" t="s">
        <v>6</v>
      </c>
      <c r="H154" s="9"/>
      <c r="I154" s="70" t="s">
        <v>6</v>
      </c>
      <c r="J154" s="71" t="s">
        <v>7</v>
      </c>
      <c r="K154" s="72"/>
      <c r="L154" s="73" t="s">
        <v>7</v>
      </c>
    </row>
    <row r="155" spans="1:12" ht="12.75" outlineLevel="1">
      <c r="A155" s="6">
        <v>1</v>
      </c>
      <c r="B155" s="62" t="s">
        <v>150</v>
      </c>
      <c r="C155" s="41" t="str">
        <f>IF(Sprint!M5="-","",Sprint!$J$21-Sprint!M5+1+VLOOKUP(Sprint!M5,bonificaciones,2))</f>
        <v/>
      </c>
      <c r="D155" s="42"/>
      <c r="E155" s="41" t="str">
        <f>IF(Media!M5="-","",Media!$J$21-Media!M5+1+VLOOKUP(Media!M5,bonificaciones,2))</f>
        <v/>
      </c>
      <c r="F155" s="42"/>
      <c r="G155" s="41" t="str">
        <f>IF(Larga!M5="-","",Larga!$J$21-Larga!M5+1+VLOOKUP(Larga!M5,bonificaciones,2))</f>
        <v/>
      </c>
      <c r="I155" s="51">
        <f>SUM(C155:H155)</f>
        <v>0</v>
      </c>
      <c r="J155" s="75" t="str">
        <f>IF(I155=0,"-",RANK(I155,$I$155:$I$167,0))</f>
        <v>-</v>
      </c>
      <c r="K155" s="43"/>
      <c r="L155" s="75"/>
    </row>
    <row r="156" spans="1:12" ht="12.75" outlineLevel="1">
      <c r="A156" s="6">
        <v>2</v>
      </c>
      <c r="B156" s="60" t="s">
        <v>151</v>
      </c>
      <c r="C156" s="41">
        <f>IF(Sprint!M6="-","",Sprint!$J$21-Sprint!M6+1+VLOOKUP(Sprint!M6,bonificaciones,2))</f>
        <v>10</v>
      </c>
      <c r="D156" s="42"/>
      <c r="E156" s="41">
        <f>IF(Media!M6="-","",Media!$J$21-Media!M6+1+VLOOKUP(Media!M6,bonificaciones,2))</f>
        <v>13</v>
      </c>
      <c r="F156" s="42"/>
      <c r="G156" s="41">
        <f>IF(Larga!M6="-","",Larga!$J$21-Larga!M6+1+VLOOKUP(Larga!M6,bonificaciones,2))</f>
        <v>12</v>
      </c>
      <c r="I156" s="51">
        <f aca="true" t="shared" si="20" ref="I156:I166">SUM(C156:H156)</f>
        <v>35</v>
      </c>
      <c r="J156" s="55">
        <f aca="true" t="shared" si="21" ref="J156:J167">IF(I156=0,"-",RANK(I156,$I$155:$I$167,0))</f>
        <v>1</v>
      </c>
      <c r="K156" s="43"/>
      <c r="L156" s="55">
        <f aca="true" t="shared" si="22" ref="L156:L167">IF(I156=0,"-",RANK(I156,$I$155:$I$167,0))</f>
        <v>1</v>
      </c>
    </row>
    <row r="157" spans="1:12" ht="12.75" outlineLevel="1">
      <c r="A157" s="6">
        <v>3</v>
      </c>
      <c r="B157" s="60" t="s">
        <v>152</v>
      </c>
      <c r="C157" s="41" t="str">
        <f>IF(Sprint!M7="-","",Sprint!$J$21-Sprint!M7+1+VLOOKUP(Sprint!M7,bonificaciones,2))</f>
        <v/>
      </c>
      <c r="D157" s="42"/>
      <c r="E157" s="41" t="str">
        <f>IF(Media!M7="-","",Media!$J$21-Media!M7+1+VLOOKUP(Media!M7,bonificaciones,2))</f>
        <v/>
      </c>
      <c r="F157" s="42"/>
      <c r="G157" s="41">
        <f>IF(Larga!M7="-","",Larga!$J$21-Larga!M7+1+VLOOKUP(Larga!M7,bonificaciones,2))</f>
        <v>5.75</v>
      </c>
      <c r="I157" s="51">
        <f t="shared" si="20"/>
        <v>5.75</v>
      </c>
      <c r="J157" s="55">
        <f t="shared" si="21"/>
        <v>10</v>
      </c>
      <c r="K157" s="43"/>
      <c r="L157" s="55">
        <f t="shared" si="22"/>
        <v>10</v>
      </c>
    </row>
    <row r="158" spans="1:12" ht="12.75" outlineLevel="1">
      <c r="A158" s="6">
        <v>4</v>
      </c>
      <c r="B158" s="60" t="s">
        <v>153</v>
      </c>
      <c r="C158" s="41" t="str">
        <f>IF(Sprint!M8="-","",Sprint!$J$21-Sprint!M8+1+VLOOKUP(Sprint!M8,bonificaciones,2))</f>
        <v/>
      </c>
      <c r="D158" s="42"/>
      <c r="E158" s="41" t="str">
        <f>IF(Media!M8="-","",Media!$J$21-Media!M8+1+VLOOKUP(Media!M8,bonificaciones,2))</f>
        <v/>
      </c>
      <c r="F158" s="42"/>
      <c r="G158" s="41" t="str">
        <f>IF(Larga!M8="-","",Larga!$J$21-Larga!M8+1+VLOOKUP(Larga!M8,bonificaciones,2))</f>
        <v/>
      </c>
      <c r="I158" s="51">
        <f t="shared" si="20"/>
        <v>0</v>
      </c>
      <c r="J158" s="55" t="str">
        <f t="shared" si="21"/>
        <v>-</v>
      </c>
      <c r="K158" s="43"/>
      <c r="L158" s="55" t="str">
        <f t="shared" si="22"/>
        <v>-</v>
      </c>
    </row>
    <row r="159" spans="1:12" ht="12.75" outlineLevel="1">
      <c r="A159" s="6">
        <v>5</v>
      </c>
      <c r="B159" s="60" t="s">
        <v>154</v>
      </c>
      <c r="C159" s="41">
        <f>IF(Sprint!M9="-","",Sprint!$J$21-Sprint!M9+1+VLOOKUP(Sprint!M9,bonificaciones,2))</f>
        <v>7.5</v>
      </c>
      <c r="D159" s="42"/>
      <c r="E159" s="41">
        <f>IF(Media!M9="-","",Media!$J$21-Media!M9+1+VLOOKUP(Media!M9,bonificaciones,2))</f>
        <v>3</v>
      </c>
      <c r="F159" s="42"/>
      <c r="G159" s="41">
        <f>IF(Larga!M9="-","",Larga!$J$21-Larga!M9+1+VLOOKUP(Larga!M9,bonificaciones,2))</f>
        <v>2</v>
      </c>
      <c r="I159" s="51">
        <f t="shared" si="20"/>
        <v>12.5</v>
      </c>
      <c r="J159" s="55">
        <f t="shared" si="21"/>
        <v>7</v>
      </c>
      <c r="K159" s="43"/>
      <c r="L159" s="55">
        <f t="shared" si="22"/>
        <v>7</v>
      </c>
    </row>
    <row r="160" spans="1:12" ht="12.75" outlineLevel="1">
      <c r="A160" s="6">
        <v>6</v>
      </c>
      <c r="B160" s="60" t="s">
        <v>155</v>
      </c>
      <c r="C160" s="41">
        <f>IF(Sprint!M10="-","",Sprint!$J$21-Sprint!M10+1+VLOOKUP(Sprint!M10,bonificaciones,2))</f>
        <v>8.75</v>
      </c>
      <c r="D160" s="42"/>
      <c r="E160" s="41">
        <f>IF(Media!M10="-","",Media!$J$21-Media!M10+1+VLOOKUP(Media!M10,bonificaciones,2))</f>
        <v>11.75</v>
      </c>
      <c r="F160" s="42"/>
      <c r="G160" s="41">
        <f>IF(Larga!M10="-","",Larga!$J$21-Larga!M10+1+VLOOKUP(Larga!M10,bonificaciones,2))</f>
        <v>9.5</v>
      </c>
      <c r="I160" s="51">
        <f t="shared" si="20"/>
        <v>30</v>
      </c>
      <c r="J160" s="55">
        <f t="shared" si="21"/>
        <v>2</v>
      </c>
      <c r="K160" s="43"/>
      <c r="L160" s="55">
        <f t="shared" si="22"/>
        <v>2</v>
      </c>
    </row>
    <row r="161" spans="1:12" ht="12.75" outlineLevel="1">
      <c r="A161" s="6">
        <v>7</v>
      </c>
      <c r="B161" s="60" t="s">
        <v>156</v>
      </c>
      <c r="C161" s="41" t="str">
        <f>IF(Sprint!M11="-","",Sprint!$J$21-Sprint!M11+1+VLOOKUP(Sprint!M11,bonificaciones,2))</f>
        <v/>
      </c>
      <c r="D161" s="42"/>
      <c r="E161" s="41" t="str">
        <f>IF(Media!M11="-","",Media!$J$21-Media!M11+1+VLOOKUP(Media!M11,bonificaciones,2))</f>
        <v/>
      </c>
      <c r="F161" s="42"/>
      <c r="G161" s="41">
        <f>IF(Larga!M11="-","",Larga!$J$21-Larga!M11+1+VLOOKUP(Larga!M11,bonificaciones,2))</f>
        <v>10.75</v>
      </c>
      <c r="I161" s="51">
        <f t="shared" si="20"/>
        <v>10.75</v>
      </c>
      <c r="J161" s="55">
        <f t="shared" si="21"/>
        <v>9</v>
      </c>
      <c r="K161" s="43"/>
      <c r="L161" s="55">
        <f t="shared" si="22"/>
        <v>9</v>
      </c>
    </row>
    <row r="162" spans="1:12" ht="12.75" outlineLevel="1">
      <c r="A162" s="6">
        <v>8</v>
      </c>
      <c r="B162" s="60" t="s">
        <v>157</v>
      </c>
      <c r="C162" s="41">
        <f>IF(Sprint!M12="-","",Sprint!$J$21-Sprint!M12+1+VLOOKUP(Sprint!M12,bonificaciones,2))</f>
        <v>6.25</v>
      </c>
      <c r="D162" s="42"/>
      <c r="E162" s="41">
        <f>IF(Media!M12="-","",Media!$J$21-Media!M12+1+VLOOKUP(Media!M12,bonificaciones,2))</f>
        <v>6.75</v>
      </c>
      <c r="F162" s="42"/>
      <c r="G162" s="41">
        <f>IF(Larga!M12="-","",Larga!$J$21-Larga!M12+1+VLOOKUP(Larga!M12,bonificaciones,2))</f>
        <v>1</v>
      </c>
      <c r="I162" s="51">
        <f t="shared" si="20"/>
        <v>14</v>
      </c>
      <c r="J162" s="55">
        <f t="shared" si="21"/>
        <v>5</v>
      </c>
      <c r="K162" s="43"/>
      <c r="L162" s="55">
        <f t="shared" si="22"/>
        <v>5</v>
      </c>
    </row>
    <row r="163" spans="1:12" ht="12.75" outlineLevel="1">
      <c r="A163" s="6">
        <v>9</v>
      </c>
      <c r="B163" s="60" t="s">
        <v>158</v>
      </c>
      <c r="C163" s="41" t="str">
        <f>IF(Sprint!M13="-","",Sprint!$J$21-Sprint!M13+1+VLOOKUP(Sprint!M13,bonificaciones,2))</f>
        <v/>
      </c>
      <c r="D163" s="42"/>
      <c r="E163" s="41">
        <f>IF(Media!M13="-","",Media!$J$21-Media!M13+1+VLOOKUP(Media!M13,bonificaciones,2))</f>
        <v>9.25</v>
      </c>
      <c r="F163" s="42"/>
      <c r="G163" s="41">
        <f>IF(Larga!M13="-","",Larga!$J$21-Larga!M13+1+VLOOKUP(Larga!M13,bonificaciones,2))</f>
        <v>4.5</v>
      </c>
      <c r="I163" s="51">
        <f t="shared" si="20"/>
        <v>13.75</v>
      </c>
      <c r="J163" s="55">
        <f t="shared" si="21"/>
        <v>6</v>
      </c>
      <c r="K163" s="43"/>
      <c r="L163" s="55">
        <f t="shared" si="22"/>
        <v>6</v>
      </c>
    </row>
    <row r="164" spans="1:12" ht="12.75" outlineLevel="1">
      <c r="A164" s="6">
        <v>10</v>
      </c>
      <c r="B164" s="60" t="s">
        <v>159</v>
      </c>
      <c r="C164" s="41" t="str">
        <f>IF(Sprint!M14="-","",Sprint!$J$21-Sprint!M14+1+VLOOKUP(Sprint!M14,bonificaciones,2))</f>
        <v/>
      </c>
      <c r="D164" s="42"/>
      <c r="E164" s="41">
        <f>IF(Media!M14="-","",Media!$J$21-Media!M14+1+VLOOKUP(Media!M14,bonificaciones,2))</f>
        <v>8</v>
      </c>
      <c r="F164" s="42"/>
      <c r="G164" s="41">
        <f>IF(Larga!M14="-","",Larga!$J$21-Larga!M14+1+VLOOKUP(Larga!M14,bonificaciones,2))</f>
        <v>3.25</v>
      </c>
      <c r="I164" s="51">
        <f t="shared" si="20"/>
        <v>11.25</v>
      </c>
      <c r="J164" s="55">
        <f t="shared" si="21"/>
        <v>8</v>
      </c>
      <c r="K164" s="43"/>
      <c r="L164" s="55">
        <f t="shared" si="22"/>
        <v>8</v>
      </c>
    </row>
    <row r="165" spans="1:12" ht="12.75" outlineLevel="1">
      <c r="A165" s="6">
        <v>11</v>
      </c>
      <c r="B165" s="60" t="s">
        <v>160</v>
      </c>
      <c r="C165" s="41">
        <f>IF(Sprint!M15="-","",Sprint!$J$21-Sprint!M15+1+VLOOKUP(Sprint!M15,bonificaciones,2))</f>
        <v>5</v>
      </c>
      <c r="D165" s="42"/>
      <c r="E165" s="41">
        <f>IF(Media!M15="-","",Media!$J$21-Media!M15+1+VLOOKUP(Media!M15,bonificaciones,2))</f>
        <v>4.25</v>
      </c>
      <c r="F165" s="42"/>
      <c r="G165" s="41">
        <f>IF(Larga!M15="-","",Larga!$J$21-Larga!M15+1+VLOOKUP(Larga!M15,bonificaciones,2))</f>
        <v>8.25</v>
      </c>
      <c r="I165" s="51">
        <f t="shared" si="20"/>
        <v>17.5</v>
      </c>
      <c r="J165" s="55">
        <f t="shared" si="21"/>
        <v>3</v>
      </c>
      <c r="K165" s="43"/>
      <c r="L165" s="55">
        <f t="shared" si="22"/>
        <v>3</v>
      </c>
    </row>
    <row r="166" spans="1:12" ht="12.75" outlineLevel="1">
      <c r="A166" s="6">
        <v>12</v>
      </c>
      <c r="B166" s="60" t="s">
        <v>161</v>
      </c>
      <c r="C166" s="41" t="str">
        <f>IF(Sprint!M16="-","",Sprint!$J$21-Sprint!M16+1+VLOOKUP(Sprint!M16,bonificaciones,2))</f>
        <v/>
      </c>
      <c r="D166" s="42"/>
      <c r="E166" s="41">
        <f>IF(Media!M16="-","",Media!$J$21-Media!M16+1+VLOOKUP(Media!M16,bonificaciones,2))</f>
        <v>10.5</v>
      </c>
      <c r="F166" s="42"/>
      <c r="G166" s="41">
        <f>IF(Larga!M16="-","",Larga!$J$21-Larga!M16+1+VLOOKUP(Larga!M16,bonificaciones,2))</f>
        <v>7</v>
      </c>
      <c r="I166" s="51">
        <f t="shared" si="20"/>
        <v>17.5</v>
      </c>
      <c r="J166" s="55">
        <f t="shared" si="21"/>
        <v>3</v>
      </c>
      <c r="K166" s="43"/>
      <c r="L166" s="55">
        <f t="shared" si="22"/>
        <v>3</v>
      </c>
    </row>
    <row r="167" spans="1:12" ht="12.75" outlineLevel="1">
      <c r="A167" s="6">
        <v>13</v>
      </c>
      <c r="B167" s="60" t="s">
        <v>162</v>
      </c>
      <c r="C167" s="41" t="str">
        <f>IF(Sprint!M17="-","",Sprint!$J$21-Sprint!M17+1+VLOOKUP(Sprint!M17,bonificaciones,2))</f>
        <v/>
      </c>
      <c r="D167" s="42"/>
      <c r="E167" s="41">
        <f>IF(Media!M17="-","",Media!$J$21-Media!M17+1+VLOOKUP(Media!M17,bonificaciones,2))</f>
        <v>5.5</v>
      </c>
      <c r="F167" s="42"/>
      <c r="G167" s="41" t="str">
        <f>IF(Larga!M17="-","",Larga!$J$21-Larga!M17+1+VLOOKUP(Larga!M17,bonificaciones,2))</f>
        <v/>
      </c>
      <c r="I167" s="51">
        <f>SUM(C167:H167)</f>
        <v>5.5</v>
      </c>
      <c r="J167" s="56">
        <f t="shared" si="21"/>
        <v>11</v>
      </c>
      <c r="K167" s="43"/>
      <c r="L167" s="56">
        <f t="shared" si="22"/>
        <v>11</v>
      </c>
    </row>
    <row r="168" spans="2:12" ht="12.75" outlineLevel="1">
      <c r="B168" t="s">
        <v>13</v>
      </c>
      <c r="C168" s="22">
        <f>COUNTA(B155:B167)</f>
        <v>13</v>
      </c>
      <c r="K168" s="43"/>
      <c r="L168" s="36"/>
    </row>
    <row r="169" spans="3:9" ht="12.75" outlineLevel="1">
      <c r="C169" s="68"/>
      <c r="D169" s="69"/>
      <c r="E169" s="68"/>
      <c r="F169" s="69"/>
      <c r="G169" s="68"/>
      <c r="H169" s="69"/>
      <c r="I169" s="68"/>
    </row>
    <row r="170" spans="3:9" ht="12.75" outlineLevel="1">
      <c r="C170" s="68"/>
      <c r="D170" s="69"/>
      <c r="E170" s="68"/>
      <c r="F170" s="69"/>
      <c r="G170" s="68"/>
      <c r="H170" s="69"/>
      <c r="I170" s="68"/>
    </row>
    <row r="171" spans="2:9" ht="12.75" outlineLevel="1">
      <c r="B171" s="44" t="s">
        <v>163</v>
      </c>
      <c r="C171" s="68"/>
      <c r="D171" s="69"/>
      <c r="E171" s="68"/>
      <c r="F171" s="69"/>
      <c r="G171" s="68"/>
      <c r="H171" s="69"/>
      <c r="I171" s="68"/>
    </row>
    <row r="172" spans="3:9" ht="12.75" outlineLevel="1">
      <c r="C172" s="68"/>
      <c r="D172" s="69"/>
      <c r="E172" s="68"/>
      <c r="F172" s="69"/>
      <c r="G172" s="68"/>
      <c r="H172" s="69"/>
      <c r="I172" s="68"/>
    </row>
    <row r="173" spans="3:9" ht="12.75" outlineLevel="1">
      <c r="C173" s="68"/>
      <c r="D173" s="69"/>
      <c r="E173" s="68"/>
      <c r="F173" s="69"/>
      <c r="G173" s="68"/>
      <c r="H173" s="69"/>
      <c r="I173" s="68"/>
    </row>
    <row r="174" spans="3:9" ht="12.75" outlineLevel="1">
      <c r="C174" s="68"/>
      <c r="D174" s="69"/>
      <c r="E174" s="68"/>
      <c r="F174" s="69"/>
      <c r="G174" s="68"/>
      <c r="H174" s="69"/>
      <c r="I174" s="68"/>
    </row>
    <row r="175" spans="3:9" ht="12.75" outlineLevel="1">
      <c r="C175" s="68"/>
      <c r="D175" s="69"/>
      <c r="E175" s="68"/>
      <c r="F175" s="69"/>
      <c r="G175" s="68"/>
      <c r="H175" s="69"/>
      <c r="I175" s="68"/>
    </row>
    <row r="176" spans="3:9" ht="12.75" outlineLevel="1">
      <c r="C176" s="68"/>
      <c r="D176" s="69"/>
      <c r="E176" s="68"/>
      <c r="F176" s="69"/>
      <c r="G176" s="68"/>
      <c r="H176" s="69"/>
      <c r="I176" s="68"/>
    </row>
    <row r="177" spans="3:9" ht="12.75" outlineLevel="1">
      <c r="C177" s="68"/>
      <c r="D177" s="69"/>
      <c r="E177" s="68"/>
      <c r="F177" s="69"/>
      <c r="G177" s="68"/>
      <c r="H177" s="69"/>
      <c r="I177" s="68"/>
    </row>
    <row r="178" spans="3:9" ht="12.75" outlineLevel="1">
      <c r="C178" s="68"/>
      <c r="D178" s="69"/>
      <c r="E178" s="68"/>
      <c r="F178" s="69"/>
      <c r="G178" s="68"/>
      <c r="H178" s="69"/>
      <c r="I178" s="68"/>
    </row>
    <row r="179" spans="3:9" ht="12.75" outlineLevel="1">
      <c r="C179" s="68"/>
      <c r="D179" s="69"/>
      <c r="E179" s="68"/>
      <c r="F179" s="69"/>
      <c r="G179" s="68"/>
      <c r="H179" s="69"/>
      <c r="I179" s="68"/>
    </row>
    <row r="180" spans="3:9" ht="12.75" outlineLevel="1">
      <c r="C180" s="68"/>
      <c r="D180" s="69"/>
      <c r="E180" s="68"/>
      <c r="F180" s="69"/>
      <c r="G180" s="68"/>
      <c r="H180" s="69"/>
      <c r="I180" s="68"/>
    </row>
    <row r="181" spans="3:9" ht="12.75" outlineLevel="1">
      <c r="C181" s="68"/>
      <c r="D181" s="69"/>
      <c r="E181" s="68"/>
      <c r="F181" s="69"/>
      <c r="G181" s="68"/>
      <c r="H181" s="69"/>
      <c r="I181" s="68"/>
    </row>
    <row r="182" spans="3:9" ht="12.75" outlineLevel="1">
      <c r="C182" s="68"/>
      <c r="D182" s="69"/>
      <c r="E182" s="68"/>
      <c r="F182" s="69"/>
      <c r="G182" s="68"/>
      <c r="H182" s="69"/>
      <c r="I182" s="68"/>
    </row>
    <row r="183" spans="3:9" ht="12.75" outlineLevel="1">
      <c r="C183" s="68"/>
      <c r="D183" s="69"/>
      <c r="E183" s="68"/>
      <c r="F183" s="69"/>
      <c r="G183" s="68"/>
      <c r="H183" s="69"/>
      <c r="I183" s="68"/>
    </row>
    <row r="184" spans="3:9" ht="12.75" outlineLevel="1">
      <c r="C184" s="68"/>
      <c r="D184" s="69"/>
      <c r="E184" s="68"/>
      <c r="F184" s="69"/>
      <c r="G184" s="68"/>
      <c r="H184" s="69"/>
      <c r="I184" s="68"/>
    </row>
    <row r="185" spans="3:9" ht="12.75" outlineLevel="1">
      <c r="C185" s="68"/>
      <c r="D185" s="69"/>
      <c r="E185" s="68"/>
      <c r="F185" s="69"/>
      <c r="G185" s="68"/>
      <c r="H185" s="69"/>
      <c r="I185" s="68"/>
    </row>
    <row r="186" spans="3:9" ht="12.75" outlineLevel="1">
      <c r="C186" s="68"/>
      <c r="D186" s="69"/>
      <c r="E186" s="68"/>
      <c r="F186" s="69"/>
      <c r="G186" s="68"/>
      <c r="H186" s="69"/>
      <c r="I186" s="68"/>
    </row>
    <row r="187" spans="3:9" ht="12.75" outlineLevel="1">
      <c r="C187" s="68"/>
      <c r="D187" s="69"/>
      <c r="E187" s="68"/>
      <c r="F187" s="69"/>
      <c r="G187" s="68"/>
      <c r="H187" s="69"/>
      <c r="I187" s="68"/>
    </row>
    <row r="188" spans="3:9" ht="12.75" outlineLevel="1">
      <c r="C188" s="68"/>
      <c r="D188" s="69"/>
      <c r="E188" s="68"/>
      <c r="F188" s="69"/>
      <c r="G188" s="68"/>
      <c r="H188" s="69"/>
      <c r="I188" s="68"/>
    </row>
    <row r="189" spans="3:9" ht="12.75" outlineLevel="1">
      <c r="C189" s="68"/>
      <c r="D189" s="69"/>
      <c r="E189" s="68"/>
      <c r="F189" s="69"/>
      <c r="G189" s="68"/>
      <c r="H189" s="69"/>
      <c r="I189" s="68"/>
    </row>
    <row r="190" spans="3:9" ht="12.75" outlineLevel="1">
      <c r="C190" s="68"/>
      <c r="D190" s="69"/>
      <c r="E190" s="68"/>
      <c r="F190" s="69"/>
      <c r="G190" s="68"/>
      <c r="H190" s="69"/>
      <c r="I190" s="68"/>
    </row>
    <row r="191" spans="3:9" ht="12.75" outlineLevel="1">
      <c r="C191" s="68"/>
      <c r="D191" s="69"/>
      <c r="E191" s="68"/>
      <c r="F191" s="69"/>
      <c r="G191" s="68"/>
      <c r="H191" s="69"/>
      <c r="I191" s="68"/>
    </row>
    <row r="192" spans="3:9" ht="12.75" outlineLevel="1">
      <c r="C192" s="68"/>
      <c r="D192" s="69"/>
      <c r="E192" s="68"/>
      <c r="F192" s="69"/>
      <c r="G192" s="68"/>
      <c r="H192" s="69"/>
      <c r="I192" s="68"/>
    </row>
    <row r="193" spans="3:9" ht="12.75" outlineLevel="1">
      <c r="C193" s="68"/>
      <c r="D193" s="69"/>
      <c r="E193" s="68"/>
      <c r="F193" s="69"/>
      <c r="G193" s="68"/>
      <c r="H193" s="69"/>
      <c r="I193" s="68"/>
    </row>
    <row r="194" spans="3:9" ht="12.75" outlineLevel="1">
      <c r="C194" s="68"/>
      <c r="D194" s="69"/>
      <c r="E194" s="68"/>
      <c r="F194" s="69"/>
      <c r="G194" s="68"/>
      <c r="H194" s="69"/>
      <c r="I194" s="68"/>
    </row>
    <row r="195" spans="3:9" ht="12.75" outlineLevel="1">
      <c r="C195" s="68"/>
      <c r="D195" s="69"/>
      <c r="E195" s="68"/>
      <c r="F195" s="69"/>
      <c r="G195" s="68"/>
      <c r="H195" s="69"/>
      <c r="I195" s="68"/>
    </row>
    <row r="196" spans="3:9" ht="12.75" outlineLevel="1">
      <c r="C196" s="68"/>
      <c r="D196" s="69"/>
      <c r="E196" s="68"/>
      <c r="F196" s="69"/>
      <c r="G196" s="68"/>
      <c r="H196" s="69"/>
      <c r="I196" s="68"/>
    </row>
    <row r="197" spans="3:9" ht="12.75" outlineLevel="1">
      <c r="C197" s="68"/>
      <c r="D197" s="69"/>
      <c r="E197" s="68"/>
      <c r="F197" s="69"/>
      <c r="G197" s="68"/>
      <c r="H197" s="69"/>
      <c r="I197" s="68"/>
    </row>
    <row r="198" spans="3:9" ht="12.75" outlineLevel="1">
      <c r="C198" s="68"/>
      <c r="D198" s="69"/>
      <c r="E198" s="68"/>
      <c r="F198" s="69"/>
      <c r="G198" s="68"/>
      <c r="H198" s="69"/>
      <c r="I198" s="68"/>
    </row>
    <row r="199" spans="3:9" ht="12.75" outlineLevel="1">
      <c r="C199" s="68"/>
      <c r="D199" s="69"/>
      <c r="E199" s="68"/>
      <c r="F199" s="69"/>
      <c r="G199" s="68"/>
      <c r="H199" s="69"/>
      <c r="I199" s="68"/>
    </row>
    <row r="200" spans="3:9" ht="12.75" outlineLevel="1">
      <c r="C200" s="68"/>
      <c r="D200" s="69"/>
      <c r="E200" s="68"/>
      <c r="F200" s="69"/>
      <c r="G200" s="68"/>
      <c r="H200" s="69"/>
      <c r="I200" s="68"/>
    </row>
    <row r="201" spans="3:9" ht="12.75" outlineLevel="1">
      <c r="C201" s="68"/>
      <c r="D201" s="69"/>
      <c r="E201" s="68"/>
      <c r="F201" s="69"/>
      <c r="G201" s="68"/>
      <c r="H201" s="69"/>
      <c r="I201" s="68"/>
    </row>
    <row r="202" spans="3:9" ht="12.75" outlineLevel="1">
      <c r="C202" s="68"/>
      <c r="D202" s="69"/>
      <c r="E202" s="68"/>
      <c r="F202" s="69"/>
      <c r="G202" s="68"/>
      <c r="H202" s="69"/>
      <c r="I202" s="68"/>
    </row>
    <row r="203" spans="3:9" ht="12.75" outlineLevel="1">
      <c r="C203" s="68"/>
      <c r="D203" s="69"/>
      <c r="E203" s="68"/>
      <c r="F203" s="69"/>
      <c r="G203" s="68"/>
      <c r="H203" s="69"/>
      <c r="I203" s="68"/>
    </row>
    <row r="204" spans="3:9" ht="12.75" outlineLevel="1">
      <c r="C204" s="68"/>
      <c r="D204" s="69"/>
      <c r="E204" s="68"/>
      <c r="F204" s="69"/>
      <c r="G204" s="68"/>
      <c r="H204" s="69"/>
      <c r="I204" s="68"/>
    </row>
    <row r="205" spans="3:9" ht="12.75" outlineLevel="1">
      <c r="C205" s="68"/>
      <c r="D205" s="69"/>
      <c r="E205" s="68"/>
      <c r="F205" s="69"/>
      <c r="G205" s="68"/>
      <c r="H205" s="69"/>
      <c r="I205" s="68"/>
    </row>
    <row r="206" spans="3:9" ht="12.75" outlineLevel="1">
      <c r="C206" s="68"/>
      <c r="D206" s="69"/>
      <c r="E206" s="68"/>
      <c r="F206" s="69"/>
      <c r="G206" s="68"/>
      <c r="H206" s="69"/>
      <c r="I206" s="68"/>
    </row>
    <row r="207" spans="3:9" ht="12.75" outlineLevel="1">
      <c r="C207" s="68"/>
      <c r="D207" s="69"/>
      <c r="E207" s="68"/>
      <c r="F207" s="69"/>
      <c r="G207" s="68"/>
      <c r="H207" s="69"/>
      <c r="I207" s="68"/>
    </row>
    <row r="208" spans="3:9" ht="12.75" outlineLevel="1">
      <c r="C208" s="68"/>
      <c r="D208" s="69"/>
      <c r="E208" s="68"/>
      <c r="F208" s="69"/>
      <c r="G208" s="68"/>
      <c r="H208" s="69"/>
      <c r="I208" s="68"/>
    </row>
    <row r="209" spans="3:9" ht="12.75" outlineLevel="1">
      <c r="C209" s="68"/>
      <c r="D209" s="69"/>
      <c r="E209" s="68"/>
      <c r="F209" s="69"/>
      <c r="G209" s="68"/>
      <c r="H209" s="69"/>
      <c r="I209" s="68"/>
    </row>
    <row r="210" spans="3:9" ht="12.75" outlineLevel="1">
      <c r="C210" s="68"/>
      <c r="D210" s="69"/>
      <c r="E210" s="68"/>
      <c r="F210" s="69"/>
      <c r="G210" s="68"/>
      <c r="H210" s="69"/>
      <c r="I210" s="68"/>
    </row>
    <row r="211" spans="3:9" ht="12.75" outlineLevel="1">
      <c r="C211" s="68"/>
      <c r="D211" s="69"/>
      <c r="E211" s="68"/>
      <c r="F211" s="69"/>
      <c r="G211" s="68"/>
      <c r="H211" s="69"/>
      <c r="I211" s="68"/>
    </row>
    <row r="212" spans="3:9" ht="12.75" outlineLevel="1">
      <c r="C212" s="68"/>
      <c r="D212" s="69"/>
      <c r="E212" s="68"/>
      <c r="F212" s="69"/>
      <c r="G212" s="68"/>
      <c r="H212" s="69"/>
      <c r="I212" s="68"/>
    </row>
    <row r="213" spans="3:9" ht="12.75" outlineLevel="1">
      <c r="C213" s="68"/>
      <c r="D213" s="69"/>
      <c r="E213" s="68"/>
      <c r="F213" s="69"/>
      <c r="G213" s="68"/>
      <c r="H213" s="69"/>
      <c r="I213" s="68"/>
    </row>
    <row r="214" spans="3:9" ht="12.75" outlineLevel="1">
      <c r="C214" s="68"/>
      <c r="D214" s="69"/>
      <c r="E214" s="68"/>
      <c r="F214" s="69"/>
      <c r="G214" s="68"/>
      <c r="H214" s="69"/>
      <c r="I214" s="68"/>
    </row>
    <row r="215" spans="3:9" ht="12.75" outlineLevel="1">
      <c r="C215" s="68"/>
      <c r="D215" s="69"/>
      <c r="E215" s="68"/>
      <c r="F215" s="69"/>
      <c r="G215" s="68"/>
      <c r="H215" s="69"/>
      <c r="I215" s="68"/>
    </row>
    <row r="216" spans="3:9" ht="12.75" outlineLevel="1">
      <c r="C216" s="68"/>
      <c r="D216" s="69"/>
      <c r="E216" s="68"/>
      <c r="F216" s="69"/>
      <c r="G216" s="68"/>
      <c r="H216" s="69"/>
      <c r="I216" s="68"/>
    </row>
    <row r="217" spans="3:9" ht="12.75" outlineLevel="1">
      <c r="C217" s="68"/>
      <c r="D217" s="69"/>
      <c r="E217" s="68"/>
      <c r="F217" s="69"/>
      <c r="G217" s="68"/>
      <c r="H217" s="69"/>
      <c r="I217" s="68"/>
    </row>
    <row r="218" spans="3:9" ht="12.75" outlineLevel="1">
      <c r="C218" s="68"/>
      <c r="D218" s="69"/>
      <c r="E218" s="68"/>
      <c r="F218" s="69"/>
      <c r="G218" s="68"/>
      <c r="H218" s="69"/>
      <c r="I218" s="68"/>
    </row>
    <row r="219" spans="3:9" ht="12.75" outlineLevel="1">
      <c r="C219" s="68"/>
      <c r="D219" s="69"/>
      <c r="E219" s="68"/>
      <c r="F219" s="69"/>
      <c r="G219" s="68"/>
      <c r="H219" s="69"/>
      <c r="I219" s="68"/>
    </row>
    <row r="220" spans="3:9" ht="12.75" outlineLevel="1">
      <c r="C220" s="68"/>
      <c r="D220" s="69"/>
      <c r="E220" s="68"/>
      <c r="F220" s="69"/>
      <c r="G220" s="68"/>
      <c r="H220" s="69"/>
      <c r="I220" s="68"/>
    </row>
    <row r="221" spans="3:9" ht="12.75" outlineLevel="1">
      <c r="C221" s="68"/>
      <c r="D221" s="69"/>
      <c r="E221" s="68"/>
      <c r="F221" s="69"/>
      <c r="G221" s="68"/>
      <c r="H221" s="69"/>
      <c r="I221" s="68"/>
    </row>
    <row r="222" spans="3:9" ht="12.75" outlineLevel="1">
      <c r="C222" s="68"/>
      <c r="D222" s="69"/>
      <c r="E222" s="68"/>
      <c r="F222" s="69"/>
      <c r="G222" s="68"/>
      <c r="H222" s="69"/>
      <c r="I222" s="68"/>
    </row>
    <row r="223" spans="3:9" ht="12.75" outlineLevel="1">
      <c r="C223" s="68"/>
      <c r="D223" s="69"/>
      <c r="E223" s="68"/>
      <c r="F223" s="69"/>
      <c r="G223" s="68"/>
      <c r="H223" s="69"/>
      <c r="I223" s="68"/>
    </row>
    <row r="224" spans="3:9" ht="12.75" outlineLevel="1">
      <c r="C224" s="68"/>
      <c r="D224" s="69"/>
      <c r="E224" s="68"/>
      <c r="F224" s="69"/>
      <c r="G224" s="68"/>
      <c r="H224" s="69"/>
      <c r="I224" s="68"/>
    </row>
    <row r="225" spans="3:9" ht="12.75" outlineLevel="1">
      <c r="C225" s="68"/>
      <c r="D225" s="69"/>
      <c r="E225" s="68"/>
      <c r="F225" s="69"/>
      <c r="G225" s="68"/>
      <c r="H225" s="69"/>
      <c r="I225" s="68"/>
    </row>
    <row r="226" spans="3:9" ht="12.75" outlineLevel="1">
      <c r="C226" s="68"/>
      <c r="D226" s="69"/>
      <c r="E226" s="68"/>
      <c r="F226" s="69"/>
      <c r="G226" s="68"/>
      <c r="H226" s="69"/>
      <c r="I226" s="68"/>
    </row>
    <row r="227" spans="3:9" ht="12.75" outlineLevel="1">
      <c r="C227" s="68"/>
      <c r="D227" s="69"/>
      <c r="E227" s="68"/>
      <c r="F227" s="69"/>
      <c r="G227" s="68"/>
      <c r="H227" s="69"/>
      <c r="I227" s="68"/>
    </row>
    <row r="228" spans="3:9" ht="12.75" outlineLevel="1">
      <c r="C228" s="68"/>
      <c r="D228" s="69"/>
      <c r="E228" s="68"/>
      <c r="F228" s="69"/>
      <c r="G228" s="68"/>
      <c r="H228" s="69"/>
      <c r="I228" s="68"/>
    </row>
    <row r="229" spans="3:9" ht="12.75" outlineLevel="1">
      <c r="C229" s="68"/>
      <c r="D229" s="69"/>
      <c r="E229" s="68"/>
      <c r="F229" s="69"/>
      <c r="G229" s="68"/>
      <c r="H229" s="69"/>
      <c r="I229" s="68"/>
    </row>
    <row r="230" spans="3:9" ht="12.75" outlineLevel="1">
      <c r="C230" s="68"/>
      <c r="D230" s="69"/>
      <c r="E230" s="68"/>
      <c r="F230" s="69"/>
      <c r="G230" s="68"/>
      <c r="H230" s="69"/>
      <c r="I230" s="68"/>
    </row>
    <row r="231" spans="3:9" ht="12.75" outlineLevel="1">
      <c r="C231" s="68"/>
      <c r="D231" s="69"/>
      <c r="E231" s="68"/>
      <c r="F231" s="69"/>
      <c r="G231" s="68"/>
      <c r="H231" s="69"/>
      <c r="I231" s="68"/>
    </row>
    <row r="232" spans="3:9" ht="12.75" outlineLevel="1">
      <c r="C232" s="68"/>
      <c r="D232" s="69"/>
      <c r="E232" s="68"/>
      <c r="F232" s="69"/>
      <c r="G232" s="68"/>
      <c r="H232" s="69"/>
      <c r="I232" s="68"/>
    </row>
    <row r="233" spans="3:9" ht="12.75" outlineLevel="1">
      <c r="C233" s="68"/>
      <c r="D233" s="69"/>
      <c r="E233" s="68"/>
      <c r="F233" s="69"/>
      <c r="G233" s="68"/>
      <c r="H233" s="69"/>
      <c r="I233" s="68"/>
    </row>
    <row r="234" spans="3:9" ht="12.75" outlineLevel="1">
      <c r="C234" s="68"/>
      <c r="D234" s="69"/>
      <c r="E234" s="68"/>
      <c r="F234" s="69"/>
      <c r="G234" s="68"/>
      <c r="H234" s="69"/>
      <c r="I234" s="68"/>
    </row>
    <row r="235" spans="3:9" ht="12.75" outlineLevel="1">
      <c r="C235" s="68"/>
      <c r="D235" s="69"/>
      <c r="E235" s="68"/>
      <c r="F235" s="69"/>
      <c r="G235" s="68"/>
      <c r="H235" s="69"/>
      <c r="I235" s="68"/>
    </row>
    <row r="236" spans="3:9" ht="12.75" outlineLevel="1">
      <c r="C236" s="68"/>
      <c r="D236" s="69"/>
      <c r="E236" s="68"/>
      <c r="F236" s="69"/>
      <c r="G236" s="68"/>
      <c r="H236" s="69"/>
      <c r="I236" s="68"/>
    </row>
    <row r="237" spans="3:9" ht="12.75" outlineLevel="1">
      <c r="C237" s="68"/>
      <c r="D237" s="69"/>
      <c r="E237" s="68"/>
      <c r="F237" s="69"/>
      <c r="G237" s="68"/>
      <c r="H237" s="69"/>
      <c r="I237" s="68"/>
    </row>
    <row r="238" spans="3:9" ht="12.75" outlineLevel="1">
      <c r="C238" s="68"/>
      <c r="D238" s="69"/>
      <c r="E238" s="68"/>
      <c r="F238" s="69"/>
      <c r="G238" s="68"/>
      <c r="H238" s="69"/>
      <c r="I238" s="68"/>
    </row>
    <row r="239" spans="3:9" ht="12.75" outlineLevel="1">
      <c r="C239" s="68"/>
      <c r="D239" s="69"/>
      <c r="E239" s="68"/>
      <c r="F239" s="69"/>
      <c r="G239" s="68"/>
      <c r="H239" s="69"/>
      <c r="I239" s="68"/>
    </row>
    <row r="240" spans="3:9" ht="12.75" outlineLevel="1">
      <c r="C240" s="68"/>
      <c r="D240" s="69"/>
      <c r="E240" s="68"/>
      <c r="F240" s="69"/>
      <c r="G240" s="68"/>
      <c r="H240" s="69"/>
      <c r="I240" s="68"/>
    </row>
    <row r="241" spans="3:9" ht="12.75" outlineLevel="1">
      <c r="C241" s="68"/>
      <c r="D241" s="69"/>
      <c r="E241" s="68"/>
      <c r="F241" s="69"/>
      <c r="G241" s="68"/>
      <c r="H241" s="69"/>
      <c r="I241" s="68"/>
    </row>
    <row r="242" spans="3:9" ht="12.75" outlineLevel="1">
      <c r="C242" s="68"/>
      <c r="D242" s="69"/>
      <c r="E242" s="68"/>
      <c r="F242" s="69"/>
      <c r="G242" s="68"/>
      <c r="H242" s="69"/>
      <c r="I242" s="68"/>
    </row>
    <row r="243" spans="3:9" ht="12.75">
      <c r="C243" s="68"/>
      <c r="D243" s="69"/>
      <c r="E243" s="68"/>
      <c r="F243" s="69"/>
      <c r="G243" s="68"/>
      <c r="H243" s="69"/>
      <c r="I243" s="68"/>
    </row>
    <row r="244" spans="3:9" ht="12.75">
      <c r="C244" s="68"/>
      <c r="D244" s="69"/>
      <c r="E244" s="68"/>
      <c r="F244" s="69"/>
      <c r="G244" s="68"/>
      <c r="H244" s="69"/>
      <c r="I244" s="68"/>
    </row>
    <row r="245" spans="3:9" ht="12.75">
      <c r="C245" s="68"/>
      <c r="D245" s="69"/>
      <c r="E245" s="68"/>
      <c r="F245" s="69"/>
      <c r="G245" s="68"/>
      <c r="H245" s="69"/>
      <c r="I245" s="68"/>
    </row>
    <row r="246" spans="3:9" ht="12.75">
      <c r="C246" s="68"/>
      <c r="D246" s="69"/>
      <c r="E246" s="68"/>
      <c r="F246" s="69"/>
      <c r="G246" s="68"/>
      <c r="H246" s="69"/>
      <c r="I246" s="68"/>
    </row>
    <row r="247" spans="3:9" ht="12.75">
      <c r="C247" s="68"/>
      <c r="D247" s="69"/>
      <c r="E247" s="68"/>
      <c r="F247" s="69"/>
      <c r="G247" s="68"/>
      <c r="H247" s="69"/>
      <c r="I247" s="68"/>
    </row>
    <row r="248" spans="3:9" ht="12.75">
      <c r="C248" s="68"/>
      <c r="D248" s="69"/>
      <c r="E248" s="68"/>
      <c r="F248" s="69"/>
      <c r="G248" s="68"/>
      <c r="H248" s="69"/>
      <c r="I248" s="68"/>
    </row>
    <row r="249" spans="3:9" ht="12.75">
      <c r="C249" s="68"/>
      <c r="D249" s="69"/>
      <c r="E249" s="68"/>
      <c r="F249" s="69"/>
      <c r="G249" s="68"/>
      <c r="H249" s="69"/>
      <c r="I249" s="68"/>
    </row>
    <row r="250" spans="3:9" ht="12.75">
      <c r="C250" s="68"/>
      <c r="D250" s="69"/>
      <c r="E250" s="68"/>
      <c r="F250" s="69"/>
      <c r="G250" s="68"/>
      <c r="H250" s="69"/>
      <c r="I250" s="68"/>
    </row>
    <row r="251" spans="3:9" ht="12.75">
      <c r="C251" s="68"/>
      <c r="D251" s="69"/>
      <c r="E251" s="68"/>
      <c r="F251" s="69"/>
      <c r="G251" s="68"/>
      <c r="H251" s="69"/>
      <c r="I251" s="68"/>
    </row>
    <row r="252" spans="3:9" ht="12.75">
      <c r="C252" s="68"/>
      <c r="D252" s="69"/>
      <c r="E252" s="68"/>
      <c r="F252" s="69"/>
      <c r="G252" s="68"/>
      <c r="H252" s="69"/>
      <c r="I252" s="68"/>
    </row>
    <row r="253" spans="3:9" ht="12.75">
      <c r="C253" s="68"/>
      <c r="D253" s="69"/>
      <c r="E253" s="68"/>
      <c r="F253" s="69"/>
      <c r="G253" s="68"/>
      <c r="H253" s="69"/>
      <c r="I253" s="68"/>
    </row>
    <row r="254" spans="3:9" ht="12.75">
      <c r="C254" s="68"/>
      <c r="D254" s="69"/>
      <c r="E254" s="68"/>
      <c r="F254" s="69"/>
      <c r="G254" s="68"/>
      <c r="H254" s="69"/>
      <c r="I254" s="68"/>
    </row>
    <row r="255" spans="3:9" ht="12.75">
      <c r="C255" s="68"/>
      <c r="D255" s="69"/>
      <c r="E255" s="68"/>
      <c r="F255" s="69"/>
      <c r="G255" s="68"/>
      <c r="H255" s="69"/>
      <c r="I255" s="68"/>
    </row>
    <row r="256" spans="3:9" ht="12.75">
      <c r="C256" s="68"/>
      <c r="D256" s="69"/>
      <c r="E256" s="68"/>
      <c r="F256" s="69"/>
      <c r="G256" s="68"/>
      <c r="H256" s="69"/>
      <c r="I256" s="68"/>
    </row>
    <row r="257" spans="3:9" ht="12.75">
      <c r="C257" s="68"/>
      <c r="D257" s="69"/>
      <c r="E257" s="68"/>
      <c r="F257" s="69"/>
      <c r="G257" s="68"/>
      <c r="H257" s="69"/>
      <c r="I257" s="68"/>
    </row>
    <row r="258" spans="3:9" ht="12.75">
      <c r="C258" s="68"/>
      <c r="D258" s="69"/>
      <c r="E258" s="68"/>
      <c r="F258" s="69"/>
      <c r="G258" s="68"/>
      <c r="H258" s="69"/>
      <c r="I258" s="68"/>
    </row>
    <row r="259" spans="3:9" ht="12.75">
      <c r="C259" s="68"/>
      <c r="D259" s="69"/>
      <c r="E259" s="68"/>
      <c r="F259" s="69"/>
      <c r="G259" s="68"/>
      <c r="H259" s="69"/>
      <c r="I259" s="68"/>
    </row>
    <row r="260" spans="3:9" ht="12.75">
      <c r="C260" s="68"/>
      <c r="D260" s="69"/>
      <c r="E260" s="68"/>
      <c r="F260" s="69"/>
      <c r="G260" s="68"/>
      <c r="H260" s="69"/>
      <c r="I260" s="68"/>
    </row>
    <row r="261" spans="3:9" ht="12.75">
      <c r="C261" s="68"/>
      <c r="D261" s="69"/>
      <c r="E261" s="68"/>
      <c r="F261" s="69"/>
      <c r="G261" s="68"/>
      <c r="H261" s="69"/>
      <c r="I261" s="68"/>
    </row>
    <row r="262" spans="3:9" ht="12.75">
      <c r="C262" s="68"/>
      <c r="D262" s="69"/>
      <c r="E262" s="68"/>
      <c r="F262" s="69"/>
      <c r="G262" s="68"/>
      <c r="H262" s="69"/>
      <c r="I262" s="68"/>
    </row>
    <row r="263" spans="3:9" ht="12.75">
      <c r="C263" s="68"/>
      <c r="D263" s="69"/>
      <c r="E263" s="68"/>
      <c r="F263" s="69"/>
      <c r="G263" s="68"/>
      <c r="H263" s="69"/>
      <c r="I263" s="68"/>
    </row>
    <row r="264" spans="3:9" ht="12.75">
      <c r="C264" s="68"/>
      <c r="D264" s="69"/>
      <c r="E264" s="68"/>
      <c r="F264" s="69"/>
      <c r="G264" s="68"/>
      <c r="H264" s="69"/>
      <c r="I264" s="68"/>
    </row>
    <row r="265" spans="3:9" ht="12.75">
      <c r="C265" s="68"/>
      <c r="D265" s="69"/>
      <c r="E265" s="68"/>
      <c r="F265" s="69"/>
      <c r="G265" s="68"/>
      <c r="H265" s="69"/>
      <c r="I265" s="68"/>
    </row>
    <row r="266" spans="3:9" ht="12.75">
      <c r="C266" s="68"/>
      <c r="D266" s="69"/>
      <c r="E266" s="68"/>
      <c r="F266" s="69"/>
      <c r="G266" s="68"/>
      <c r="H266" s="69"/>
      <c r="I266" s="68"/>
    </row>
    <row r="267" spans="3:9" ht="12.75">
      <c r="C267" s="68"/>
      <c r="D267" s="69"/>
      <c r="E267" s="68"/>
      <c r="F267" s="69"/>
      <c r="G267" s="68"/>
      <c r="H267" s="69"/>
      <c r="I267" s="68"/>
    </row>
    <row r="268" spans="3:9" ht="12.75">
      <c r="C268" s="68"/>
      <c r="D268" s="69"/>
      <c r="E268" s="68"/>
      <c r="F268" s="69"/>
      <c r="G268" s="68"/>
      <c r="H268" s="69"/>
      <c r="I268" s="68"/>
    </row>
    <row r="269" spans="3:9" ht="12.75">
      <c r="C269" s="68"/>
      <c r="D269" s="69"/>
      <c r="E269" s="68"/>
      <c r="F269" s="69"/>
      <c r="G269" s="68"/>
      <c r="H269" s="69"/>
      <c r="I269" s="68"/>
    </row>
    <row r="270" spans="3:9" ht="12.75">
      <c r="C270" s="68"/>
      <c r="D270" s="69"/>
      <c r="E270" s="68"/>
      <c r="F270" s="69"/>
      <c r="G270" s="68"/>
      <c r="H270" s="69"/>
      <c r="I270" s="68"/>
    </row>
    <row r="271" spans="3:9" ht="12.75">
      <c r="C271" s="68"/>
      <c r="D271" s="69"/>
      <c r="E271" s="68"/>
      <c r="F271" s="69"/>
      <c r="G271" s="68"/>
      <c r="H271" s="69"/>
      <c r="I271" s="68"/>
    </row>
    <row r="272" spans="3:9" ht="12.75">
      <c r="C272" s="68"/>
      <c r="D272" s="69"/>
      <c r="E272" s="68"/>
      <c r="F272" s="69"/>
      <c r="G272" s="68"/>
      <c r="H272" s="69"/>
      <c r="I272" s="68"/>
    </row>
    <row r="273" spans="3:9" ht="12.75">
      <c r="C273" s="68"/>
      <c r="D273" s="69"/>
      <c r="E273" s="68"/>
      <c r="F273" s="69"/>
      <c r="G273" s="68"/>
      <c r="H273" s="69"/>
      <c r="I273" s="68"/>
    </row>
    <row r="274" spans="3:9" ht="12.75">
      <c r="C274" s="68"/>
      <c r="D274" s="69"/>
      <c r="E274" s="68"/>
      <c r="F274" s="69"/>
      <c r="G274" s="68"/>
      <c r="H274" s="69"/>
      <c r="I274" s="68"/>
    </row>
    <row r="275" spans="3:9" ht="12.75">
      <c r="C275" s="68"/>
      <c r="D275" s="69"/>
      <c r="E275" s="68"/>
      <c r="F275" s="69"/>
      <c r="G275" s="68"/>
      <c r="H275" s="69"/>
      <c r="I275" s="68"/>
    </row>
    <row r="276" spans="3:9" ht="12.75">
      <c r="C276" s="68"/>
      <c r="D276" s="69"/>
      <c r="E276" s="68"/>
      <c r="F276" s="69"/>
      <c r="G276" s="68"/>
      <c r="H276" s="69"/>
      <c r="I276" s="68"/>
    </row>
    <row r="277" spans="3:9" ht="12.75">
      <c r="C277" s="68"/>
      <c r="D277" s="69"/>
      <c r="E277" s="68"/>
      <c r="F277" s="69"/>
      <c r="G277" s="68"/>
      <c r="H277" s="69"/>
      <c r="I277" s="68"/>
    </row>
    <row r="278" spans="3:9" ht="12.75">
      <c r="C278" s="68"/>
      <c r="D278" s="69"/>
      <c r="E278" s="68"/>
      <c r="F278" s="69"/>
      <c r="G278" s="68"/>
      <c r="H278" s="69"/>
      <c r="I278" s="68"/>
    </row>
    <row r="279" spans="3:9" ht="12.75">
      <c r="C279" s="68"/>
      <c r="D279" s="69"/>
      <c r="E279" s="68"/>
      <c r="F279" s="69"/>
      <c r="G279" s="68"/>
      <c r="H279" s="69"/>
      <c r="I279" s="68"/>
    </row>
    <row r="280" spans="3:9" ht="12.75">
      <c r="C280" s="68"/>
      <c r="D280" s="69"/>
      <c r="E280" s="68"/>
      <c r="F280" s="69"/>
      <c r="G280" s="68"/>
      <c r="H280" s="69"/>
      <c r="I280" s="68"/>
    </row>
    <row r="281" spans="3:9" ht="12.75">
      <c r="C281" s="68"/>
      <c r="D281" s="69"/>
      <c r="E281" s="68"/>
      <c r="F281" s="69"/>
      <c r="G281" s="68"/>
      <c r="H281" s="69"/>
      <c r="I281" s="68"/>
    </row>
    <row r="282" spans="3:9" ht="12.75">
      <c r="C282" s="68"/>
      <c r="D282" s="69"/>
      <c r="E282" s="68"/>
      <c r="F282" s="69"/>
      <c r="G282" s="68"/>
      <c r="H282" s="69"/>
      <c r="I282" s="68"/>
    </row>
    <row r="283" spans="3:9" ht="12.75">
      <c r="C283" s="68"/>
      <c r="D283" s="69"/>
      <c r="E283" s="68"/>
      <c r="F283" s="69"/>
      <c r="G283" s="68"/>
      <c r="H283" s="69"/>
      <c r="I283" s="68"/>
    </row>
    <row r="284" spans="3:9" ht="12.75">
      <c r="C284" s="68"/>
      <c r="D284" s="69"/>
      <c r="E284" s="68"/>
      <c r="F284" s="69"/>
      <c r="G284" s="68"/>
      <c r="H284" s="69"/>
      <c r="I284" s="68"/>
    </row>
    <row r="285" spans="3:9" ht="12.75">
      <c r="C285" s="68"/>
      <c r="D285" s="69"/>
      <c r="E285" s="68"/>
      <c r="F285" s="69"/>
      <c r="G285" s="68"/>
      <c r="H285" s="69"/>
      <c r="I285" s="68"/>
    </row>
    <row r="286" spans="3:9" ht="12.75">
      <c r="C286" s="68"/>
      <c r="D286" s="69"/>
      <c r="E286" s="68"/>
      <c r="F286" s="69"/>
      <c r="G286" s="68"/>
      <c r="H286" s="69"/>
      <c r="I286" s="68"/>
    </row>
    <row r="287" spans="3:9" ht="12.75">
      <c r="C287" s="68"/>
      <c r="D287" s="69"/>
      <c r="E287" s="68"/>
      <c r="F287" s="69"/>
      <c r="G287" s="68"/>
      <c r="H287" s="69"/>
      <c r="I287" s="68"/>
    </row>
    <row r="288" spans="3:9" ht="12.75">
      <c r="C288" s="68"/>
      <c r="D288" s="69"/>
      <c r="E288" s="68"/>
      <c r="F288" s="69"/>
      <c r="G288" s="68"/>
      <c r="H288" s="69"/>
      <c r="I288" s="68"/>
    </row>
    <row r="289" spans="3:9" ht="12.75">
      <c r="C289" s="68"/>
      <c r="D289" s="69"/>
      <c r="E289" s="68"/>
      <c r="F289" s="69"/>
      <c r="G289" s="68"/>
      <c r="H289" s="69"/>
      <c r="I289" s="68"/>
    </row>
    <row r="290" spans="3:9" ht="12.75">
      <c r="C290" s="68"/>
      <c r="D290" s="69"/>
      <c r="E290" s="68"/>
      <c r="F290" s="69"/>
      <c r="G290" s="68"/>
      <c r="H290" s="69"/>
      <c r="I290" s="68"/>
    </row>
    <row r="291" spans="3:9" ht="12.75">
      <c r="C291" s="68"/>
      <c r="D291" s="69"/>
      <c r="E291" s="68"/>
      <c r="F291" s="69"/>
      <c r="G291" s="68"/>
      <c r="H291" s="69"/>
      <c r="I291" s="68"/>
    </row>
    <row r="292" spans="3:9" ht="12.75">
      <c r="C292" s="68"/>
      <c r="D292" s="69"/>
      <c r="E292" s="68"/>
      <c r="F292" s="69"/>
      <c r="G292" s="68"/>
      <c r="H292" s="69"/>
      <c r="I292" s="68"/>
    </row>
    <row r="293" spans="3:9" ht="12.75">
      <c r="C293" s="68"/>
      <c r="D293" s="69"/>
      <c r="E293" s="68"/>
      <c r="F293" s="69"/>
      <c r="G293" s="68"/>
      <c r="H293" s="69"/>
      <c r="I293" s="68"/>
    </row>
    <row r="294" spans="3:9" ht="12.75">
      <c r="C294" s="68"/>
      <c r="D294" s="69"/>
      <c r="E294" s="68"/>
      <c r="F294" s="69"/>
      <c r="G294" s="68"/>
      <c r="H294" s="69"/>
      <c r="I294" s="68"/>
    </row>
    <row r="295" spans="3:9" ht="12.75">
      <c r="C295" s="68"/>
      <c r="D295" s="69"/>
      <c r="E295" s="68"/>
      <c r="F295" s="69"/>
      <c r="G295" s="68"/>
      <c r="H295" s="69"/>
      <c r="I295" s="68"/>
    </row>
    <row r="296" spans="3:9" ht="12.75">
      <c r="C296" s="68"/>
      <c r="D296" s="69"/>
      <c r="E296" s="68"/>
      <c r="F296" s="69"/>
      <c r="G296" s="68"/>
      <c r="H296" s="69"/>
      <c r="I296" s="68"/>
    </row>
    <row r="297" spans="3:9" ht="12.75">
      <c r="C297" s="68"/>
      <c r="D297" s="69"/>
      <c r="E297" s="68"/>
      <c r="F297" s="69"/>
      <c r="G297" s="68"/>
      <c r="H297" s="69"/>
      <c r="I297" s="68"/>
    </row>
    <row r="298" spans="3:9" ht="12.75">
      <c r="C298" s="68"/>
      <c r="D298" s="69"/>
      <c r="E298" s="68"/>
      <c r="F298" s="69"/>
      <c r="G298" s="68"/>
      <c r="H298" s="69"/>
      <c r="I298" s="68"/>
    </row>
    <row r="299" spans="3:9" ht="12.75">
      <c r="C299" s="68"/>
      <c r="D299" s="69"/>
      <c r="E299" s="68"/>
      <c r="F299" s="69"/>
      <c r="G299" s="68"/>
      <c r="H299" s="69"/>
      <c r="I299" s="68"/>
    </row>
    <row r="300" spans="3:9" ht="12.75">
      <c r="C300" s="68"/>
      <c r="D300" s="69"/>
      <c r="E300" s="68"/>
      <c r="F300" s="69"/>
      <c r="G300" s="68"/>
      <c r="H300" s="69"/>
      <c r="I300" s="68"/>
    </row>
    <row r="301" spans="3:9" ht="12.75">
      <c r="C301" s="68"/>
      <c r="D301" s="69"/>
      <c r="E301" s="68"/>
      <c r="F301" s="69"/>
      <c r="G301" s="68"/>
      <c r="H301" s="69"/>
      <c r="I301" s="68"/>
    </row>
    <row r="302" spans="3:9" ht="12.75">
      <c r="C302" s="68"/>
      <c r="D302" s="69"/>
      <c r="E302" s="68"/>
      <c r="F302" s="69"/>
      <c r="G302" s="68"/>
      <c r="H302" s="69"/>
      <c r="I302" s="68"/>
    </row>
    <row r="303" spans="3:9" ht="12.75">
      <c r="C303" s="68"/>
      <c r="D303" s="69"/>
      <c r="E303" s="68"/>
      <c r="F303" s="69"/>
      <c r="G303" s="68"/>
      <c r="H303" s="69"/>
      <c r="I303" s="68"/>
    </row>
    <row r="304" spans="3:9" ht="12.75">
      <c r="C304" s="68"/>
      <c r="D304" s="69"/>
      <c r="E304" s="68"/>
      <c r="F304" s="69"/>
      <c r="G304" s="68"/>
      <c r="H304" s="69"/>
      <c r="I304" s="68"/>
    </row>
    <row r="305" spans="3:9" ht="12.75">
      <c r="C305" s="68"/>
      <c r="D305" s="69"/>
      <c r="E305" s="68"/>
      <c r="F305" s="69"/>
      <c r="G305" s="68"/>
      <c r="H305" s="69"/>
      <c r="I305" s="68"/>
    </row>
    <row r="306" spans="3:9" ht="12.75">
      <c r="C306" s="68"/>
      <c r="D306" s="69"/>
      <c r="E306" s="68"/>
      <c r="F306" s="69"/>
      <c r="G306" s="68"/>
      <c r="H306" s="69"/>
      <c r="I306" s="68"/>
    </row>
    <row r="307" spans="3:9" ht="12.75">
      <c r="C307" s="68"/>
      <c r="D307" s="69"/>
      <c r="E307" s="68"/>
      <c r="F307" s="69"/>
      <c r="G307" s="68"/>
      <c r="H307" s="69"/>
      <c r="I307" s="68"/>
    </row>
    <row r="308" spans="3:9" ht="12.75">
      <c r="C308" s="68"/>
      <c r="D308" s="69"/>
      <c r="E308" s="68"/>
      <c r="F308" s="69"/>
      <c r="G308" s="68"/>
      <c r="H308" s="69"/>
      <c r="I308" s="68"/>
    </row>
    <row r="309" spans="3:9" ht="12.75">
      <c r="C309" s="68"/>
      <c r="D309" s="69"/>
      <c r="E309" s="68"/>
      <c r="F309" s="69"/>
      <c r="G309" s="68"/>
      <c r="H309" s="69"/>
      <c r="I309" s="68"/>
    </row>
    <row r="310" spans="3:9" ht="12.75">
      <c r="C310" s="68"/>
      <c r="D310" s="69"/>
      <c r="E310" s="68"/>
      <c r="F310" s="69"/>
      <c r="G310" s="68"/>
      <c r="H310" s="69"/>
      <c r="I310" s="68"/>
    </row>
    <row r="311" spans="3:9" ht="12.75">
      <c r="C311" s="68"/>
      <c r="D311" s="69"/>
      <c r="E311" s="68"/>
      <c r="F311" s="69"/>
      <c r="G311" s="68"/>
      <c r="H311" s="69"/>
      <c r="I311" s="68"/>
    </row>
    <row r="312" spans="3:9" ht="12.75">
      <c r="C312" s="68"/>
      <c r="D312" s="69"/>
      <c r="E312" s="68"/>
      <c r="F312" s="69"/>
      <c r="G312" s="68"/>
      <c r="H312" s="69"/>
      <c r="I312" s="68"/>
    </row>
    <row r="313" spans="3:9" ht="12.75">
      <c r="C313" s="68"/>
      <c r="D313" s="69"/>
      <c r="E313" s="68"/>
      <c r="F313" s="69"/>
      <c r="G313" s="68"/>
      <c r="H313" s="69"/>
      <c r="I313" s="68"/>
    </row>
    <row r="314" spans="3:9" ht="12.75">
      <c r="C314" s="68"/>
      <c r="D314" s="69"/>
      <c r="E314" s="68"/>
      <c r="F314" s="69"/>
      <c r="G314" s="68"/>
      <c r="H314" s="69"/>
      <c r="I314" s="68"/>
    </row>
    <row r="315" spans="3:9" ht="12.75">
      <c r="C315" s="68"/>
      <c r="D315" s="69"/>
      <c r="E315" s="68"/>
      <c r="F315" s="69"/>
      <c r="G315" s="68"/>
      <c r="H315" s="69"/>
      <c r="I315" s="68"/>
    </row>
    <row r="316" spans="3:9" ht="12.75">
      <c r="C316" s="68"/>
      <c r="D316" s="69"/>
      <c r="E316" s="68"/>
      <c r="F316" s="69"/>
      <c r="G316" s="68"/>
      <c r="H316" s="69"/>
      <c r="I316" s="68"/>
    </row>
    <row r="317" spans="3:9" ht="12.75">
      <c r="C317" s="68"/>
      <c r="D317" s="69"/>
      <c r="E317" s="68"/>
      <c r="F317" s="69"/>
      <c r="G317" s="68"/>
      <c r="H317" s="69"/>
      <c r="I317" s="68"/>
    </row>
    <row r="318" spans="3:9" ht="12.75">
      <c r="C318" s="68"/>
      <c r="D318" s="69"/>
      <c r="E318" s="68"/>
      <c r="F318" s="69"/>
      <c r="G318" s="68"/>
      <c r="H318" s="69"/>
      <c r="I318" s="68"/>
    </row>
    <row r="319" spans="3:9" ht="12.75">
      <c r="C319" s="68"/>
      <c r="D319" s="69"/>
      <c r="E319" s="68"/>
      <c r="F319" s="69"/>
      <c r="G319" s="68"/>
      <c r="H319" s="69"/>
      <c r="I319" s="68"/>
    </row>
    <row r="320" spans="3:9" ht="12.75">
      <c r="C320" s="68"/>
      <c r="D320" s="69"/>
      <c r="E320" s="68"/>
      <c r="F320" s="69"/>
      <c r="G320" s="68"/>
      <c r="H320" s="69"/>
      <c r="I320" s="68"/>
    </row>
    <row r="321" spans="3:9" ht="12.75">
      <c r="C321" s="68"/>
      <c r="D321" s="69"/>
      <c r="E321" s="68"/>
      <c r="F321" s="69"/>
      <c r="G321" s="68"/>
      <c r="H321" s="69"/>
      <c r="I321" s="68"/>
    </row>
    <row r="322" spans="3:9" ht="12.75">
      <c r="C322" s="68"/>
      <c r="D322" s="69"/>
      <c r="E322" s="68"/>
      <c r="F322" s="69"/>
      <c r="G322" s="68"/>
      <c r="H322" s="69"/>
      <c r="I322" s="68"/>
    </row>
    <row r="323" spans="3:9" ht="12.75">
      <c r="C323" s="68"/>
      <c r="D323" s="69"/>
      <c r="E323" s="68"/>
      <c r="F323" s="69"/>
      <c r="G323" s="68"/>
      <c r="H323" s="69"/>
      <c r="I323" s="68"/>
    </row>
    <row r="324" spans="3:9" ht="12.75">
      <c r="C324" s="68"/>
      <c r="D324" s="69"/>
      <c r="E324" s="68"/>
      <c r="F324" s="69"/>
      <c r="G324" s="68"/>
      <c r="H324" s="69"/>
      <c r="I324" s="68"/>
    </row>
    <row r="325" spans="3:9" ht="12.75">
      <c r="C325" s="68"/>
      <c r="D325" s="69"/>
      <c r="E325" s="68"/>
      <c r="F325" s="69"/>
      <c r="G325" s="68"/>
      <c r="H325" s="69"/>
      <c r="I325" s="68"/>
    </row>
    <row r="326" spans="3:9" ht="12.75">
      <c r="C326" s="68"/>
      <c r="D326" s="69"/>
      <c r="E326" s="68"/>
      <c r="F326" s="69"/>
      <c r="G326" s="68"/>
      <c r="H326" s="69"/>
      <c r="I326" s="68"/>
    </row>
    <row r="327" spans="3:9" ht="12.75">
      <c r="C327" s="68"/>
      <c r="D327" s="69"/>
      <c r="E327" s="68"/>
      <c r="F327" s="69"/>
      <c r="G327" s="68"/>
      <c r="H327" s="69"/>
      <c r="I327" s="68"/>
    </row>
    <row r="328" spans="3:9" ht="12.75">
      <c r="C328" s="68"/>
      <c r="D328" s="69"/>
      <c r="E328" s="68"/>
      <c r="F328" s="69"/>
      <c r="G328" s="68"/>
      <c r="H328" s="69"/>
      <c r="I328" s="68"/>
    </row>
    <row r="329" spans="3:9" ht="12.75">
      <c r="C329" s="68"/>
      <c r="D329" s="69"/>
      <c r="E329" s="68"/>
      <c r="F329" s="69"/>
      <c r="G329" s="68"/>
      <c r="H329" s="69"/>
      <c r="I329" s="68"/>
    </row>
    <row r="330" spans="3:9" ht="12.75">
      <c r="C330" s="68"/>
      <c r="D330" s="69"/>
      <c r="E330" s="68"/>
      <c r="F330" s="69"/>
      <c r="G330" s="68"/>
      <c r="H330" s="69"/>
      <c r="I330" s="68"/>
    </row>
    <row r="331" spans="3:9" ht="12.75">
      <c r="C331" s="68"/>
      <c r="D331" s="69"/>
      <c r="E331" s="68"/>
      <c r="F331" s="69"/>
      <c r="G331" s="68"/>
      <c r="H331" s="69"/>
      <c r="I331" s="68"/>
    </row>
    <row r="332" spans="3:9" ht="12.75">
      <c r="C332" s="68"/>
      <c r="D332" s="69"/>
      <c r="E332" s="68"/>
      <c r="F332" s="69"/>
      <c r="G332" s="68"/>
      <c r="H332" s="69"/>
      <c r="I332" s="68"/>
    </row>
    <row r="333" spans="3:9" ht="12.75">
      <c r="C333" s="68"/>
      <c r="D333" s="69"/>
      <c r="E333" s="68"/>
      <c r="F333" s="69"/>
      <c r="G333" s="68"/>
      <c r="H333" s="69"/>
      <c r="I333" s="68"/>
    </row>
    <row r="334" spans="3:9" ht="12.75">
      <c r="C334" s="68"/>
      <c r="D334" s="69"/>
      <c r="E334" s="68"/>
      <c r="F334" s="69"/>
      <c r="G334" s="68"/>
      <c r="H334" s="69"/>
      <c r="I334" s="68"/>
    </row>
    <row r="335" spans="3:9" ht="12.75">
      <c r="C335" s="68"/>
      <c r="D335" s="69"/>
      <c r="E335" s="68"/>
      <c r="F335" s="69"/>
      <c r="G335" s="68"/>
      <c r="H335" s="69"/>
      <c r="I335" s="68"/>
    </row>
    <row r="336" spans="3:9" ht="12.75">
      <c r="C336" s="68"/>
      <c r="D336" s="69"/>
      <c r="E336" s="68"/>
      <c r="F336" s="69"/>
      <c r="G336" s="68"/>
      <c r="H336" s="69"/>
      <c r="I336" s="68"/>
    </row>
    <row r="337" spans="3:9" ht="12.75">
      <c r="C337" s="68"/>
      <c r="D337" s="69"/>
      <c r="E337" s="68"/>
      <c r="F337" s="69"/>
      <c r="G337" s="68"/>
      <c r="H337" s="69"/>
      <c r="I337" s="68"/>
    </row>
    <row r="338" spans="3:9" ht="12.75">
      <c r="C338" s="68"/>
      <c r="D338" s="69"/>
      <c r="E338" s="68"/>
      <c r="F338" s="69"/>
      <c r="G338" s="68"/>
      <c r="H338" s="69"/>
      <c r="I338" s="68"/>
    </row>
    <row r="339" spans="3:9" ht="12.75">
      <c r="C339" s="68"/>
      <c r="D339" s="69"/>
      <c r="E339" s="68"/>
      <c r="F339" s="69"/>
      <c r="G339" s="68"/>
      <c r="H339" s="69"/>
      <c r="I339" s="68"/>
    </row>
    <row r="340" spans="3:9" ht="12.75">
      <c r="C340" s="68"/>
      <c r="D340" s="69"/>
      <c r="E340" s="68"/>
      <c r="F340" s="69"/>
      <c r="G340" s="68"/>
      <c r="H340" s="69"/>
      <c r="I340" s="68"/>
    </row>
    <row r="341" spans="3:9" ht="12.75">
      <c r="C341" s="68"/>
      <c r="D341" s="69"/>
      <c r="E341" s="68"/>
      <c r="F341" s="69"/>
      <c r="G341" s="68"/>
      <c r="H341" s="69"/>
      <c r="I341" s="68"/>
    </row>
    <row r="342" spans="3:9" ht="12.75">
      <c r="C342" s="68"/>
      <c r="D342" s="69"/>
      <c r="E342" s="68"/>
      <c r="F342" s="69"/>
      <c r="G342" s="68"/>
      <c r="H342" s="69"/>
      <c r="I342" s="68"/>
    </row>
    <row r="343" spans="3:9" ht="12.75">
      <c r="C343" s="68"/>
      <c r="D343" s="69"/>
      <c r="E343" s="68"/>
      <c r="F343" s="69"/>
      <c r="G343" s="68"/>
      <c r="H343" s="69"/>
      <c r="I343" s="68"/>
    </row>
    <row r="344" spans="3:9" ht="12.75">
      <c r="C344" s="68"/>
      <c r="D344" s="69"/>
      <c r="E344" s="68"/>
      <c r="F344" s="69"/>
      <c r="G344" s="68"/>
      <c r="H344" s="69"/>
      <c r="I344" s="68"/>
    </row>
    <row r="345" spans="3:9" ht="12.75">
      <c r="C345" s="68"/>
      <c r="D345" s="69"/>
      <c r="E345" s="68"/>
      <c r="F345" s="69"/>
      <c r="G345" s="68"/>
      <c r="H345" s="69"/>
      <c r="I345" s="68"/>
    </row>
    <row r="346" spans="3:9" ht="12.75">
      <c r="C346" s="68"/>
      <c r="D346" s="69"/>
      <c r="E346" s="68"/>
      <c r="F346" s="69"/>
      <c r="G346" s="68"/>
      <c r="H346" s="69"/>
      <c r="I346" s="68"/>
    </row>
    <row r="347" spans="3:9" ht="12.75">
      <c r="C347" s="68"/>
      <c r="D347" s="69"/>
      <c r="E347" s="68"/>
      <c r="F347" s="69"/>
      <c r="G347" s="68"/>
      <c r="H347" s="69"/>
      <c r="I347" s="68"/>
    </row>
    <row r="348" spans="3:9" ht="12.75">
      <c r="C348" s="68"/>
      <c r="D348" s="69"/>
      <c r="E348" s="68"/>
      <c r="F348" s="69"/>
      <c r="G348" s="68"/>
      <c r="H348" s="69"/>
      <c r="I348" s="68"/>
    </row>
    <row r="349" spans="3:9" ht="12.75">
      <c r="C349" s="68"/>
      <c r="D349" s="69"/>
      <c r="E349" s="68"/>
      <c r="F349" s="69"/>
      <c r="G349" s="68"/>
      <c r="H349" s="69"/>
      <c r="I349" s="68"/>
    </row>
    <row r="350" spans="3:9" ht="12.75">
      <c r="C350" s="68"/>
      <c r="D350" s="69"/>
      <c r="E350" s="68"/>
      <c r="F350" s="69"/>
      <c r="G350" s="68"/>
      <c r="H350" s="69"/>
      <c r="I350" s="68"/>
    </row>
    <row r="351" spans="3:9" ht="12.75">
      <c r="C351" s="68"/>
      <c r="D351" s="69"/>
      <c r="E351" s="68"/>
      <c r="F351" s="69"/>
      <c r="G351" s="68"/>
      <c r="H351" s="69"/>
      <c r="I351" s="68"/>
    </row>
    <row r="352" spans="3:9" ht="12.75">
      <c r="C352" s="68"/>
      <c r="D352" s="69"/>
      <c r="E352" s="68"/>
      <c r="F352" s="69"/>
      <c r="G352" s="68"/>
      <c r="H352" s="69"/>
      <c r="I352" s="68"/>
    </row>
    <row r="353" spans="3:9" ht="12.75">
      <c r="C353" s="68"/>
      <c r="D353" s="69"/>
      <c r="E353" s="68"/>
      <c r="F353" s="69"/>
      <c r="G353" s="68"/>
      <c r="H353" s="69"/>
      <c r="I353" s="68"/>
    </row>
    <row r="354" spans="3:9" ht="12.75">
      <c r="C354" s="68"/>
      <c r="D354" s="69"/>
      <c r="E354" s="68"/>
      <c r="F354" s="69"/>
      <c r="G354" s="68"/>
      <c r="H354" s="69"/>
      <c r="I354" s="68"/>
    </row>
    <row r="355" spans="3:9" ht="12.75">
      <c r="C355" s="68"/>
      <c r="D355" s="69"/>
      <c r="E355" s="68"/>
      <c r="F355" s="69"/>
      <c r="G355" s="68"/>
      <c r="H355" s="69"/>
      <c r="I355" s="68"/>
    </row>
    <row r="356" spans="3:9" ht="12.75">
      <c r="C356" s="68"/>
      <c r="D356" s="69"/>
      <c r="E356" s="68"/>
      <c r="F356" s="69"/>
      <c r="G356" s="68"/>
      <c r="H356" s="69"/>
      <c r="I356" s="68"/>
    </row>
    <row r="357" spans="3:9" ht="12.75">
      <c r="C357" s="68"/>
      <c r="D357" s="69"/>
      <c r="E357" s="68"/>
      <c r="F357" s="69"/>
      <c r="G357" s="68"/>
      <c r="H357" s="69"/>
      <c r="I357" s="68"/>
    </row>
    <row r="358" spans="3:9" ht="12.75">
      <c r="C358" s="68"/>
      <c r="D358" s="69"/>
      <c r="E358" s="68"/>
      <c r="F358" s="69"/>
      <c r="G358" s="68"/>
      <c r="H358" s="69"/>
      <c r="I358" s="68"/>
    </row>
    <row r="359" spans="3:9" ht="12.75">
      <c r="C359" s="68"/>
      <c r="D359" s="69"/>
      <c r="E359" s="68"/>
      <c r="F359" s="69"/>
      <c r="G359" s="68"/>
      <c r="H359" s="69"/>
      <c r="I359" s="68"/>
    </row>
    <row r="360" spans="3:9" ht="12.75">
      <c r="C360" s="68"/>
      <c r="D360" s="69"/>
      <c r="E360" s="68"/>
      <c r="F360" s="69"/>
      <c r="G360" s="68"/>
      <c r="H360" s="69"/>
      <c r="I360" s="68"/>
    </row>
    <row r="361" spans="3:9" ht="12.75">
      <c r="C361" s="68"/>
      <c r="D361" s="69"/>
      <c r="E361" s="68"/>
      <c r="F361" s="69"/>
      <c r="G361" s="68"/>
      <c r="H361" s="69"/>
      <c r="I361" s="68"/>
    </row>
    <row r="362" spans="3:9" ht="12.75">
      <c r="C362" s="68"/>
      <c r="D362" s="69"/>
      <c r="E362" s="68"/>
      <c r="F362" s="69"/>
      <c r="G362" s="68"/>
      <c r="H362" s="69"/>
      <c r="I362" s="68"/>
    </row>
    <row r="363" spans="3:9" ht="12.75">
      <c r="C363" s="68"/>
      <c r="D363" s="69"/>
      <c r="E363" s="68"/>
      <c r="F363" s="69"/>
      <c r="G363" s="68"/>
      <c r="H363" s="69"/>
      <c r="I363" s="68"/>
    </row>
    <row r="364" spans="3:9" ht="12.75">
      <c r="C364" s="68"/>
      <c r="D364" s="69"/>
      <c r="E364" s="68"/>
      <c r="F364" s="69"/>
      <c r="G364" s="68"/>
      <c r="H364" s="69"/>
      <c r="I364" s="68"/>
    </row>
    <row r="365" spans="3:9" ht="12.75">
      <c r="C365" s="68"/>
      <c r="D365" s="69"/>
      <c r="E365" s="68"/>
      <c r="F365" s="69"/>
      <c r="G365" s="68"/>
      <c r="H365" s="69"/>
      <c r="I365" s="68"/>
    </row>
    <row r="366" spans="3:9" ht="12.75">
      <c r="C366" s="68"/>
      <c r="D366" s="69"/>
      <c r="E366" s="68"/>
      <c r="F366" s="69"/>
      <c r="G366" s="68"/>
      <c r="H366" s="69"/>
      <c r="I366" s="68"/>
    </row>
    <row r="367" spans="3:9" ht="12.75">
      <c r="C367" s="68"/>
      <c r="D367" s="69"/>
      <c r="E367" s="68"/>
      <c r="F367" s="69"/>
      <c r="G367" s="68"/>
      <c r="H367" s="69"/>
      <c r="I367" s="68"/>
    </row>
    <row r="368" spans="3:9" ht="12.75">
      <c r="C368" s="68"/>
      <c r="D368" s="69"/>
      <c r="E368" s="68"/>
      <c r="F368" s="69"/>
      <c r="G368" s="68"/>
      <c r="H368" s="69"/>
      <c r="I368" s="68"/>
    </row>
    <row r="369" spans="3:9" ht="12.75">
      <c r="C369" s="68"/>
      <c r="D369" s="69"/>
      <c r="E369" s="68"/>
      <c r="F369" s="69"/>
      <c r="G369" s="68"/>
      <c r="H369" s="69"/>
      <c r="I369" s="68"/>
    </row>
    <row r="370" spans="3:9" ht="12.75">
      <c r="C370" s="68"/>
      <c r="D370" s="69"/>
      <c r="E370" s="68"/>
      <c r="F370" s="69"/>
      <c r="G370" s="68"/>
      <c r="H370" s="69"/>
      <c r="I370" s="68"/>
    </row>
    <row r="371" spans="3:9" ht="12.75">
      <c r="C371" s="68"/>
      <c r="D371" s="69"/>
      <c r="E371" s="68"/>
      <c r="F371" s="69"/>
      <c r="G371" s="68"/>
      <c r="H371" s="69"/>
      <c r="I371" s="68"/>
    </row>
    <row r="372" spans="3:9" ht="12.75">
      <c r="C372" s="68"/>
      <c r="D372" s="69"/>
      <c r="E372" s="68"/>
      <c r="F372" s="69"/>
      <c r="G372" s="68"/>
      <c r="H372" s="69"/>
      <c r="I372" s="68"/>
    </row>
    <row r="373" spans="3:9" ht="12.75">
      <c r="C373" s="68"/>
      <c r="D373" s="69"/>
      <c r="E373" s="68"/>
      <c r="F373" s="69"/>
      <c r="G373" s="68"/>
      <c r="H373" s="69"/>
      <c r="I373" s="68"/>
    </row>
    <row r="374" spans="3:9" ht="12.75">
      <c r="C374" s="68"/>
      <c r="D374" s="69"/>
      <c r="E374" s="68"/>
      <c r="F374" s="69"/>
      <c r="G374" s="68"/>
      <c r="H374" s="69"/>
      <c r="I374" s="68"/>
    </row>
    <row r="375" spans="3:9" ht="12.75">
      <c r="C375" s="68"/>
      <c r="D375" s="69"/>
      <c r="E375" s="68"/>
      <c r="F375" s="69"/>
      <c r="G375" s="68"/>
      <c r="H375" s="69"/>
      <c r="I375" s="68"/>
    </row>
    <row r="376" spans="3:9" ht="12.75">
      <c r="C376" s="68"/>
      <c r="D376" s="69"/>
      <c r="E376" s="68"/>
      <c r="F376" s="69"/>
      <c r="G376" s="68"/>
      <c r="H376" s="69"/>
      <c r="I376" s="68"/>
    </row>
    <row r="377" spans="3:9" ht="12.75">
      <c r="C377" s="68"/>
      <c r="D377" s="69"/>
      <c r="E377" s="68"/>
      <c r="F377" s="69"/>
      <c r="G377" s="68"/>
      <c r="H377" s="69"/>
      <c r="I377" s="68"/>
    </row>
    <row r="378" spans="3:9" ht="12.75">
      <c r="C378" s="68"/>
      <c r="D378" s="69"/>
      <c r="E378" s="68"/>
      <c r="F378" s="69"/>
      <c r="G378" s="68"/>
      <c r="H378" s="69"/>
      <c r="I378" s="68"/>
    </row>
    <row r="379" spans="3:9" ht="12.75">
      <c r="C379" s="68"/>
      <c r="D379" s="69"/>
      <c r="E379" s="68"/>
      <c r="F379" s="69"/>
      <c r="G379" s="68"/>
      <c r="H379" s="69"/>
      <c r="I379" s="68"/>
    </row>
    <row r="380" spans="3:9" ht="12.75">
      <c r="C380" s="68"/>
      <c r="D380" s="69"/>
      <c r="E380" s="68"/>
      <c r="F380" s="69"/>
      <c r="G380" s="68"/>
      <c r="H380" s="69"/>
      <c r="I380" s="68"/>
    </row>
    <row r="381" spans="3:9" ht="12.75">
      <c r="C381" s="68"/>
      <c r="D381" s="69"/>
      <c r="E381" s="68"/>
      <c r="F381" s="69"/>
      <c r="G381" s="68"/>
      <c r="H381" s="69"/>
      <c r="I381" s="68"/>
    </row>
    <row r="382" spans="3:9" ht="12.75">
      <c r="C382" s="68"/>
      <c r="D382" s="69"/>
      <c r="E382" s="68"/>
      <c r="F382" s="69"/>
      <c r="G382" s="68"/>
      <c r="H382" s="69"/>
      <c r="I382" s="68"/>
    </row>
    <row r="383" spans="3:9" ht="12.75">
      <c r="C383" s="68"/>
      <c r="D383" s="69"/>
      <c r="E383" s="68"/>
      <c r="F383" s="69"/>
      <c r="G383" s="68"/>
      <c r="H383" s="69"/>
      <c r="I383" s="68"/>
    </row>
    <row r="384" spans="3:9" ht="12.75">
      <c r="C384" s="68"/>
      <c r="D384" s="69"/>
      <c r="E384" s="68"/>
      <c r="F384" s="69"/>
      <c r="G384" s="68"/>
      <c r="H384" s="69"/>
      <c r="I384" s="68"/>
    </row>
    <row r="385" spans="3:9" ht="12.75">
      <c r="C385" s="68"/>
      <c r="D385" s="69"/>
      <c r="E385" s="68"/>
      <c r="F385" s="69"/>
      <c r="G385" s="68"/>
      <c r="H385" s="69"/>
      <c r="I385" s="68"/>
    </row>
    <row r="386" spans="3:9" ht="12.75">
      <c r="C386" s="68"/>
      <c r="D386" s="69"/>
      <c r="E386" s="68"/>
      <c r="F386" s="69"/>
      <c r="G386" s="68"/>
      <c r="H386" s="69"/>
      <c r="I386" s="68"/>
    </row>
    <row r="387" spans="3:9" ht="12.75">
      <c r="C387" s="68"/>
      <c r="D387" s="69"/>
      <c r="E387" s="68"/>
      <c r="F387" s="69"/>
      <c r="G387" s="68"/>
      <c r="H387" s="69"/>
      <c r="I387" s="68"/>
    </row>
    <row r="388" spans="3:9" ht="12.75">
      <c r="C388" s="68"/>
      <c r="D388" s="69"/>
      <c r="E388" s="68"/>
      <c r="F388" s="69"/>
      <c r="G388" s="68"/>
      <c r="H388" s="69"/>
      <c r="I388" s="68"/>
    </row>
    <row r="389" spans="3:9" ht="12.75">
      <c r="C389" s="68"/>
      <c r="D389" s="69"/>
      <c r="E389" s="68"/>
      <c r="F389" s="69"/>
      <c r="G389" s="68"/>
      <c r="H389" s="69"/>
      <c r="I389" s="68"/>
    </row>
    <row r="390" spans="3:9" ht="12.75">
      <c r="C390" s="68"/>
      <c r="D390" s="69"/>
      <c r="E390" s="68"/>
      <c r="F390" s="69"/>
      <c r="G390" s="68"/>
      <c r="H390" s="69"/>
      <c r="I390" s="68"/>
    </row>
    <row r="391" spans="3:9" ht="12.75">
      <c r="C391" s="68"/>
      <c r="D391" s="69"/>
      <c r="E391" s="68"/>
      <c r="F391" s="69"/>
      <c r="G391" s="68"/>
      <c r="H391" s="69"/>
      <c r="I391" s="68"/>
    </row>
    <row r="392" spans="3:9" ht="12.75">
      <c r="C392" s="68"/>
      <c r="D392" s="69"/>
      <c r="E392" s="68"/>
      <c r="F392" s="69"/>
      <c r="G392" s="68"/>
      <c r="H392" s="69"/>
      <c r="I392" s="68"/>
    </row>
    <row r="393" spans="3:9" ht="12.75">
      <c r="C393" s="68"/>
      <c r="D393" s="69"/>
      <c r="E393" s="68"/>
      <c r="F393" s="69"/>
      <c r="G393" s="68"/>
      <c r="H393" s="69"/>
      <c r="I393" s="68"/>
    </row>
    <row r="394" spans="3:9" ht="12.75">
      <c r="C394" s="68"/>
      <c r="D394" s="69"/>
      <c r="E394" s="68"/>
      <c r="F394" s="69"/>
      <c r="G394" s="68"/>
      <c r="H394" s="69"/>
      <c r="I394" s="68"/>
    </row>
  </sheetData>
  <mergeCells count="3">
    <mergeCell ref="A1:B1"/>
    <mergeCell ref="A2:B3"/>
    <mergeCell ref="A153:B153"/>
  </mergeCells>
  <conditionalFormatting sqref="J152 J126:J127 J97:J98 J72:J73 J52:J53 J23:J24">
    <cfRule type="cellIs" priority="48" dxfId="15" operator="lessThan" stopIfTrue="1">
      <formula>4</formula>
    </cfRule>
    <cfRule type="cellIs" priority="49" dxfId="14" operator="between" stopIfTrue="1">
      <formula>4</formula>
      <formula>6</formula>
    </cfRule>
  </conditionalFormatting>
  <conditionalFormatting sqref="J7:J22 L7:L24 J27:J51 J56:J71 J76:J96 J101:J125 L155:L168 J155:J167 L26:L53 L55:L73 L75:L98 L100:L127 L129:L130 L145:L153 J130">
    <cfRule type="cellIs" priority="43" dxfId="4" operator="equal" stopIfTrue="1">
      <formula>3</formula>
    </cfRule>
    <cfRule type="cellIs" priority="44" dxfId="3" operator="equal" stopIfTrue="1">
      <formula>1</formula>
    </cfRule>
    <cfRule type="cellIs" priority="45" dxfId="2" operator="equal" stopIfTrue="1">
      <formula>2</formula>
    </cfRule>
  </conditionalFormatting>
  <printOptions/>
  <pageMargins left="0.7480314960629921" right="0.7480314960629921" top="0.1968503937007874" bottom="0.1968503937007874" header="0" footer="0"/>
  <pageSetup fitToWidth="0" fitToHeight="1" horizontalDpi="26478" verticalDpi="26478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showOutlineSymbols="0" workbookViewId="0" topLeftCell="A13">
      <selection activeCell="O29" sqref="O29"/>
    </sheetView>
  </sheetViews>
  <sheetFormatPr defaultColWidth="11.00390625" defaultRowHeight="12.75" outlineLevelRow="1"/>
  <cols>
    <col min="1" max="1" width="4.421875" style="0" customWidth="1"/>
    <col min="2" max="2" width="25.57421875" style="0" bestFit="1" customWidth="1"/>
    <col min="3" max="3" width="12.00390625" style="0" customWidth="1"/>
    <col min="4" max="4" width="11.7109375" style="0" customWidth="1"/>
    <col min="5" max="5" width="15.57421875" style="0" customWidth="1"/>
    <col min="6" max="6" width="6.8515625" style="0" customWidth="1"/>
    <col min="7" max="7" width="0.9921875" style="0" customWidth="1"/>
    <col min="8" max="8" width="4.8515625" style="0" customWidth="1"/>
    <col min="9" max="9" width="28.57421875" style="0" bestFit="1" customWidth="1"/>
    <col min="11" max="11" width="11.8515625" style="0" bestFit="1" customWidth="1"/>
    <col min="12" max="12" width="15.57421875" style="0" customWidth="1"/>
    <col min="13" max="13" width="6.8515625" style="0" customWidth="1"/>
  </cols>
  <sheetData>
    <row r="1" spans="2:5" ht="23.25" outlineLevel="1">
      <c r="B1" s="32">
        <v>41377</v>
      </c>
      <c r="C1" s="86" t="s">
        <v>24</v>
      </c>
      <c r="D1" s="86"/>
      <c r="E1" s="86"/>
    </row>
    <row r="3" spans="1:9" ht="15.75" outlineLevel="1">
      <c r="A3" s="3"/>
      <c r="B3" s="34" t="s">
        <v>10</v>
      </c>
      <c r="G3" s="1"/>
      <c r="H3" s="6"/>
      <c r="I3" s="31" t="s">
        <v>15</v>
      </c>
    </row>
    <row r="4" spans="1:13" ht="12.75" outlineLevel="1">
      <c r="A4" s="3"/>
      <c r="B4" s="3"/>
      <c r="C4" t="s">
        <v>16</v>
      </c>
      <c r="D4" t="s">
        <v>17</v>
      </c>
      <c r="E4" t="s">
        <v>18</v>
      </c>
      <c r="F4" t="s">
        <v>7</v>
      </c>
      <c r="G4" s="1"/>
      <c r="H4" s="6"/>
      <c r="I4" s="6"/>
      <c r="J4" t="s">
        <v>16</v>
      </c>
      <c r="K4" t="s">
        <v>17</v>
      </c>
      <c r="L4" t="s">
        <v>18</v>
      </c>
      <c r="M4" t="s">
        <v>7</v>
      </c>
    </row>
    <row r="5" spans="1:13" ht="12.75" outlineLevel="1">
      <c r="A5" s="3">
        <v>1</v>
      </c>
      <c r="B5" s="30" t="str">
        <f>IF(CAO!B56="","",CAO!B56)</f>
        <v>Isabel Vega</v>
      </c>
      <c r="C5" s="37">
        <v>0.46388888888888885</v>
      </c>
      <c r="D5" s="38">
        <v>0.5161921296296296</v>
      </c>
      <c r="E5" s="39">
        <f aca="true" t="shared" si="0" ref="E5:E14">IF(D5="","err tarjeta ",D5-C5)</f>
        <v>0.05230324074074072</v>
      </c>
      <c r="F5" s="36">
        <f>IF(D5=0,"-",RANK(E5,$E$5:$E$20,1))</f>
        <v>9</v>
      </c>
      <c r="G5" s="1"/>
      <c r="H5" s="6">
        <v>1</v>
      </c>
      <c r="I5" s="30" t="str">
        <f>IF(CAO!B155="","",CAO!B155)</f>
        <v>Salvador González</v>
      </c>
      <c r="J5" s="37"/>
      <c r="K5" s="38"/>
      <c r="L5" s="39" t="str">
        <f aca="true" t="shared" si="1" ref="L5:L17">IF(K5="","err tarjeta ",K5-J5)</f>
        <v xml:space="preserve">err tarjeta </v>
      </c>
      <c r="M5" s="36" t="str">
        <f aca="true" t="shared" si="2" ref="M5:M17">IF(K5=0,"-",RANK(L5,$L$5:$L$17,1))</f>
        <v>-</v>
      </c>
    </row>
    <row r="6" spans="1:13" ht="12.75" outlineLevel="1">
      <c r="A6" s="3">
        <v>2</v>
      </c>
      <c r="B6" s="30" t="str">
        <f>IF(CAO!B57="","",CAO!B57)</f>
        <v>Juan Ramón Díaz</v>
      </c>
      <c r="C6" s="37"/>
      <c r="D6" s="38"/>
      <c r="E6" s="39" t="str">
        <f t="shared" si="0"/>
        <v xml:space="preserve">err tarjeta </v>
      </c>
      <c r="F6" s="36" t="str">
        <f aca="true" t="shared" si="3" ref="F6:F20">IF(D6=0,"-",RANK(E6,$E$5:$E$20,1))</f>
        <v>-</v>
      </c>
      <c r="G6" s="1"/>
      <c r="H6" s="6">
        <v>2</v>
      </c>
      <c r="I6" s="30" t="str">
        <f>IF(CAO!B156="","",CAO!B156)</f>
        <v>Andrés del Bustio</v>
      </c>
      <c r="J6" s="37">
        <v>0.47222222222222227</v>
      </c>
      <c r="K6" s="38">
        <v>0.5014467592592592</v>
      </c>
      <c r="L6" s="39">
        <f t="shared" si="1"/>
        <v>0.029224537037036924</v>
      </c>
      <c r="M6" s="36">
        <f t="shared" si="2"/>
        <v>1</v>
      </c>
    </row>
    <row r="7" spans="1:13" ht="12.75" outlineLevel="1">
      <c r="A7" s="3">
        <v>3</v>
      </c>
      <c r="B7" s="30" t="str">
        <f>IF(CAO!B58="","",CAO!B58)</f>
        <v>Nuria Rodríguez</v>
      </c>
      <c r="C7" s="37"/>
      <c r="D7" s="38"/>
      <c r="E7" s="39" t="str">
        <f t="shared" si="0"/>
        <v xml:space="preserve">err tarjeta </v>
      </c>
      <c r="F7" s="36" t="str">
        <f t="shared" si="3"/>
        <v>-</v>
      </c>
      <c r="G7" s="1"/>
      <c r="H7" s="6">
        <v>3</v>
      </c>
      <c r="I7" s="30" t="str">
        <f>IF(CAO!B157="","",CAO!B157)</f>
        <v>Benedicto Santos</v>
      </c>
      <c r="J7" s="37">
        <v>0.4583333333333333</v>
      </c>
      <c r="K7" s="38"/>
      <c r="L7" s="39" t="str">
        <f t="shared" si="1"/>
        <v xml:space="preserve">err tarjeta </v>
      </c>
      <c r="M7" s="36" t="str">
        <f t="shared" si="2"/>
        <v>-</v>
      </c>
    </row>
    <row r="8" spans="1:13" ht="12.75" outlineLevel="1">
      <c r="A8" s="3">
        <v>4</v>
      </c>
      <c r="B8" s="30" t="str">
        <f>IF(CAO!B59="","",CAO!B59)</f>
        <v>Iván Arboleya</v>
      </c>
      <c r="C8" s="37">
        <v>0.42569444444444443</v>
      </c>
      <c r="D8" s="38">
        <v>0.4437384259259259</v>
      </c>
      <c r="E8" s="39">
        <f t="shared" si="0"/>
        <v>0.018043981481481453</v>
      </c>
      <c r="F8" s="36">
        <f t="shared" si="3"/>
        <v>1</v>
      </c>
      <c r="G8" s="1"/>
      <c r="H8" s="6">
        <v>4</v>
      </c>
      <c r="I8" s="30" t="str">
        <f>IF(CAO!B158="","",CAO!B158)</f>
        <v>César Menéndez</v>
      </c>
      <c r="J8" s="37"/>
      <c r="K8" s="38"/>
      <c r="L8" s="39" t="str">
        <f t="shared" si="1"/>
        <v xml:space="preserve">err tarjeta </v>
      </c>
      <c r="M8" s="36" t="str">
        <f t="shared" si="2"/>
        <v>-</v>
      </c>
    </row>
    <row r="9" spans="1:13" ht="12.75" outlineLevel="1">
      <c r="A9" s="3">
        <v>5</v>
      </c>
      <c r="B9" s="30" t="str">
        <f>IF(CAO!B60="","",CAO!B60)</f>
        <v>Inés García</v>
      </c>
      <c r="C9" s="37">
        <v>0.44305555555555554</v>
      </c>
      <c r="D9" s="38">
        <v>0.5127314814814815</v>
      </c>
      <c r="E9" s="39">
        <f t="shared" si="0"/>
        <v>0.06967592592592597</v>
      </c>
      <c r="F9" s="36">
        <f t="shared" si="3"/>
        <v>10</v>
      </c>
      <c r="G9" s="1"/>
      <c r="H9" s="6">
        <v>5</v>
      </c>
      <c r="I9" s="30" t="str">
        <f>IF(CAO!B159="","",CAO!B159)</f>
        <v xml:space="preserve">Gonzalo Rosal </v>
      </c>
      <c r="J9" s="37">
        <v>0.4479166666666667</v>
      </c>
      <c r="K9" s="38">
        <v>0.517962962962963</v>
      </c>
      <c r="L9" s="39">
        <f t="shared" si="1"/>
        <v>0.07004629629629627</v>
      </c>
      <c r="M9" s="36">
        <f t="shared" si="2"/>
        <v>9</v>
      </c>
    </row>
    <row r="10" spans="1:13" ht="12.75" outlineLevel="1">
      <c r="A10" s="3">
        <v>6</v>
      </c>
      <c r="B10" s="30" t="str">
        <f>IF(CAO!B61="","",CAO!B61)</f>
        <v xml:space="preserve">Alfonso Camblor </v>
      </c>
      <c r="C10" s="37"/>
      <c r="D10" s="38"/>
      <c r="E10" s="39" t="str">
        <f t="shared" si="0"/>
        <v xml:space="preserve">err tarjeta </v>
      </c>
      <c r="F10" s="36" t="str">
        <f t="shared" si="3"/>
        <v>-</v>
      </c>
      <c r="G10" s="1"/>
      <c r="H10" s="6">
        <v>6</v>
      </c>
      <c r="I10" s="30" t="str">
        <f>IF(CAO!B160="","",CAO!B160)</f>
        <v>David Sotres</v>
      </c>
      <c r="J10" s="37">
        <v>0.4444444444444444</v>
      </c>
      <c r="K10" s="38">
        <v>0.4817939814814815</v>
      </c>
      <c r="L10" s="39">
        <f t="shared" si="1"/>
        <v>0.037349537037037084</v>
      </c>
      <c r="M10" s="36">
        <f t="shared" si="2"/>
        <v>2</v>
      </c>
    </row>
    <row r="11" spans="1:13" ht="12.75" outlineLevel="1">
      <c r="A11" s="3">
        <v>7</v>
      </c>
      <c r="B11" s="30" t="str">
        <f>IF(CAO!B62="","",CAO!B62)</f>
        <v xml:space="preserve">Carlos Muñoz </v>
      </c>
      <c r="C11" s="37"/>
      <c r="D11" s="38"/>
      <c r="E11" s="39" t="str">
        <f t="shared" si="0"/>
        <v xml:space="preserve">err tarjeta </v>
      </c>
      <c r="F11" s="36" t="str">
        <f t="shared" si="3"/>
        <v>-</v>
      </c>
      <c r="G11" s="1"/>
      <c r="H11" s="6">
        <v>7</v>
      </c>
      <c r="I11" s="30" t="str">
        <f>IF(CAO!B161="","",CAO!B161)</f>
        <v>Ramón Blanco</v>
      </c>
      <c r="J11" s="37">
        <v>0.4236111111111111</v>
      </c>
      <c r="K11" s="38"/>
      <c r="L11" s="39" t="str">
        <f t="shared" si="1"/>
        <v xml:space="preserve">err tarjeta </v>
      </c>
      <c r="M11" s="36" t="str">
        <f t="shared" si="2"/>
        <v>-</v>
      </c>
    </row>
    <row r="12" spans="1:13" ht="12.75" outlineLevel="1">
      <c r="A12" s="3">
        <v>8</v>
      </c>
      <c r="B12" s="30" t="str">
        <f>IF(CAO!B63="","",CAO!B63)</f>
        <v xml:space="preserve">Jimena Calvo </v>
      </c>
      <c r="C12" s="37">
        <v>0.4465277777777778</v>
      </c>
      <c r="D12" s="38">
        <v>0.4647222222222222</v>
      </c>
      <c r="E12" s="39">
        <f t="shared" si="0"/>
        <v>0.018194444444444402</v>
      </c>
      <c r="F12" s="36">
        <f t="shared" si="3"/>
        <v>2</v>
      </c>
      <c r="G12" s="1"/>
      <c r="H12" s="6">
        <v>8</v>
      </c>
      <c r="I12" s="30" t="str">
        <f>IF(CAO!B162="","",CAO!B162)</f>
        <v>Roberto Ferrero</v>
      </c>
      <c r="J12" s="37">
        <v>0.4166666666666667</v>
      </c>
      <c r="K12" s="38">
        <v>0.47444444444444445</v>
      </c>
      <c r="L12" s="39">
        <f t="shared" si="1"/>
        <v>0.05777777777777776</v>
      </c>
      <c r="M12" s="36">
        <f t="shared" si="2"/>
        <v>6</v>
      </c>
    </row>
    <row r="13" spans="1:13" ht="12.75" outlineLevel="1">
      <c r="A13" s="3">
        <v>9</v>
      </c>
      <c r="B13" s="30" t="str">
        <f>IF(CAO!B64="","",CAO!B64)</f>
        <v>Manuel Franco</v>
      </c>
      <c r="C13" s="37">
        <v>0.4673611111111111</v>
      </c>
      <c r="D13" s="38">
        <v>0.48569444444444443</v>
      </c>
      <c r="E13" s="39">
        <f t="shared" si="0"/>
        <v>0.018333333333333313</v>
      </c>
      <c r="F13" s="36">
        <f t="shared" si="3"/>
        <v>3</v>
      </c>
      <c r="G13" s="1"/>
      <c r="H13" s="6">
        <v>9</v>
      </c>
      <c r="I13" s="30" t="str">
        <f>IF(CAO!B163="","",CAO!B163)</f>
        <v>Roberto Vicente</v>
      </c>
      <c r="J13" s="37">
        <v>0.4305555555555556</v>
      </c>
      <c r="K13" s="38">
        <v>0.4752893518518519</v>
      </c>
      <c r="L13" s="39">
        <f t="shared" si="1"/>
        <v>0.04473379629629631</v>
      </c>
      <c r="M13" s="36">
        <f t="shared" si="2"/>
        <v>4</v>
      </c>
    </row>
    <row r="14" spans="1:13" ht="12.75" outlineLevel="1">
      <c r="A14" s="3">
        <v>10</v>
      </c>
      <c r="B14" s="30" t="str">
        <f>IF(CAO!B65="","",CAO!B65)</f>
        <v>Íñigo Alcántara</v>
      </c>
      <c r="C14" s="37">
        <v>0.47430555555555554</v>
      </c>
      <c r="D14" s="38">
        <v>0.5196180555555555</v>
      </c>
      <c r="E14" s="39">
        <f t="shared" si="0"/>
        <v>0.04531249999999998</v>
      </c>
      <c r="F14" s="36">
        <f t="shared" si="3"/>
        <v>8</v>
      </c>
      <c r="G14" s="1"/>
      <c r="H14" s="6">
        <v>10</v>
      </c>
      <c r="I14" s="30" t="str">
        <f>IF(CAO!B164="","",CAO!B164)</f>
        <v>Pablo Álvarez</v>
      </c>
      <c r="J14" s="37">
        <v>0.44097222222222227</v>
      </c>
      <c r="K14" s="38">
        <v>0.4945833333333333</v>
      </c>
      <c r="L14" s="39">
        <f t="shared" si="1"/>
        <v>0.053611111111111054</v>
      </c>
      <c r="M14" s="36">
        <f t="shared" si="2"/>
        <v>5</v>
      </c>
    </row>
    <row r="15" spans="1:13" ht="12.75" outlineLevel="1">
      <c r="A15" s="3">
        <v>11</v>
      </c>
      <c r="B15" s="30" t="str">
        <f>IF(CAO!B66="","",CAO!B66)</f>
        <v>Ana Mendoza</v>
      </c>
      <c r="C15" s="37">
        <v>0.4604166666666667</v>
      </c>
      <c r="D15" s="38">
        <v>0.4898726851851852</v>
      </c>
      <c r="E15" s="39">
        <f aca="true" t="shared" si="4" ref="E15:E20">IF(D15="","err tarjeta ",D15-C15)</f>
        <v>0.02945601851851848</v>
      </c>
      <c r="F15" s="36">
        <f t="shared" si="3"/>
        <v>5</v>
      </c>
      <c r="G15" s="1"/>
      <c r="H15" s="6">
        <v>11</v>
      </c>
      <c r="I15" s="30" t="str">
        <f>IF(CAO!B165="","",CAO!B165)</f>
        <v>Eduardo Valero</v>
      </c>
      <c r="J15" s="37">
        <v>0.46527777777777773</v>
      </c>
      <c r="K15" s="38">
        <v>0.5297337962962964</v>
      </c>
      <c r="L15" s="39">
        <f t="shared" si="1"/>
        <v>0.06445601851851862</v>
      </c>
      <c r="M15" s="36">
        <f t="shared" si="2"/>
        <v>8</v>
      </c>
    </row>
    <row r="16" spans="1:13" ht="12.75" outlineLevel="1">
      <c r="A16" s="3">
        <v>12</v>
      </c>
      <c r="B16" s="30" t="str">
        <f>IF(CAO!B67="","",CAO!B67)</f>
        <v>Celia Toraño</v>
      </c>
      <c r="C16" s="37">
        <v>0.4291666666666667</v>
      </c>
      <c r="D16" s="38">
        <v>0.46318287037037037</v>
      </c>
      <c r="E16" s="39">
        <f t="shared" si="4"/>
        <v>0.034016203703703674</v>
      </c>
      <c r="F16" s="36">
        <f t="shared" si="3"/>
        <v>6</v>
      </c>
      <c r="G16" s="1"/>
      <c r="H16" s="6">
        <v>12</v>
      </c>
      <c r="I16" s="30" t="str">
        <f>IF(CAO!B166="","",CAO!B166)</f>
        <v>Felipe Rodríguez</v>
      </c>
      <c r="J16" s="37">
        <v>0.4375</v>
      </c>
      <c r="K16" s="38">
        <v>0.4775231481481481</v>
      </c>
      <c r="L16" s="39">
        <f t="shared" si="1"/>
        <v>0.04002314814814811</v>
      </c>
      <c r="M16" s="36">
        <f t="shared" si="2"/>
        <v>3</v>
      </c>
    </row>
    <row r="17" spans="1:13" ht="12.75" outlineLevel="1">
      <c r="A17" s="3">
        <v>13</v>
      </c>
      <c r="B17" s="30" t="str">
        <f>IF(CAO!B68="","",CAO!B68)</f>
        <v>Maria Sánchez</v>
      </c>
      <c r="C17" s="37">
        <v>0.4395833333333334</v>
      </c>
      <c r="D17" s="38">
        <v>0.4755902777777778</v>
      </c>
      <c r="E17" s="39">
        <f t="shared" si="4"/>
        <v>0.03600694444444441</v>
      </c>
      <c r="F17" s="36">
        <f t="shared" si="3"/>
        <v>7</v>
      </c>
      <c r="G17" s="1"/>
      <c r="H17" s="6">
        <v>13</v>
      </c>
      <c r="I17" s="30" t="str">
        <f>IF(CAO!B167="","",CAO!B167)</f>
        <v>Daniel García</v>
      </c>
      <c r="J17" s="37">
        <v>0.4548611111111111</v>
      </c>
      <c r="K17" s="38">
        <v>0.5138310185185185</v>
      </c>
      <c r="L17" s="39">
        <f t="shared" si="1"/>
        <v>0.05896990740740743</v>
      </c>
      <c r="M17" s="36">
        <f t="shared" si="2"/>
        <v>7</v>
      </c>
    </row>
    <row r="18" spans="1:13" ht="12.75" outlineLevel="1">
      <c r="A18" s="3">
        <v>14</v>
      </c>
      <c r="B18" s="30" t="str">
        <f>IF(CAO!B69="","",CAO!B69)</f>
        <v>Greta García</v>
      </c>
      <c r="C18" s="37">
        <v>0.4534722222222222</v>
      </c>
      <c r="D18" s="38">
        <v>0.47519675925925925</v>
      </c>
      <c r="E18" s="39">
        <f t="shared" si="4"/>
        <v>0.02172453703703703</v>
      </c>
      <c r="F18" s="36">
        <f t="shared" si="3"/>
        <v>4</v>
      </c>
      <c r="G18" s="1"/>
      <c r="H18" s="6"/>
      <c r="I18" s="30"/>
      <c r="J18" s="64"/>
      <c r="K18" s="65"/>
      <c r="L18" s="66"/>
      <c r="M18" s="36"/>
    </row>
    <row r="19" spans="1:13" ht="12.75" outlineLevel="1">
      <c r="A19" s="3">
        <v>15</v>
      </c>
      <c r="B19" s="30" t="str">
        <f>IF(CAO!B70="","",CAO!B70)</f>
        <v>Olga Fernández</v>
      </c>
      <c r="C19" s="37"/>
      <c r="D19" s="38"/>
      <c r="E19" s="39" t="str">
        <f t="shared" si="4"/>
        <v xml:space="preserve">err tarjeta </v>
      </c>
      <c r="F19" s="36" t="str">
        <f t="shared" si="3"/>
        <v>-</v>
      </c>
      <c r="G19" s="1"/>
      <c r="H19" s="6"/>
      <c r="I19" s="30"/>
      <c r="J19" s="64"/>
      <c r="K19" s="65"/>
      <c r="L19" s="66"/>
      <c r="M19" s="36"/>
    </row>
    <row r="20" spans="1:13" ht="12.75" outlineLevel="1">
      <c r="A20" s="3">
        <v>16</v>
      </c>
      <c r="B20" s="30" t="str">
        <f>IF(CAO!B71="","",CAO!B71)</f>
        <v>Olaya Valiente</v>
      </c>
      <c r="C20" s="37"/>
      <c r="D20" s="38"/>
      <c r="E20" s="39" t="str">
        <f t="shared" si="4"/>
        <v xml:space="preserve">err tarjeta </v>
      </c>
      <c r="F20" s="36" t="str">
        <f t="shared" si="3"/>
        <v>-</v>
      </c>
      <c r="G20" s="1"/>
      <c r="H20" s="6"/>
      <c r="I20" s="30"/>
      <c r="J20" s="64"/>
      <c r="K20" s="65"/>
      <c r="L20" s="66"/>
      <c r="M20" s="36"/>
    </row>
    <row r="21" spans="2:13" ht="12.75" outlineLevel="1">
      <c r="B21" t="s">
        <v>13</v>
      </c>
      <c r="C21" s="22">
        <f>COUNT(C5:C20)</f>
        <v>10</v>
      </c>
      <c r="G21" s="1"/>
      <c r="I21" t="s">
        <v>13</v>
      </c>
      <c r="J21" s="22">
        <f>COUNT(J5:J17)</f>
        <v>11</v>
      </c>
      <c r="K21" s="65"/>
      <c r="L21" s="66"/>
      <c r="M21" s="36"/>
    </row>
    <row r="22" spans="1:13" ht="7.5" customHeight="1" outlineLevel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9" ht="15.75" customHeight="1" outlineLevel="1">
      <c r="A23" s="5"/>
      <c r="B23" s="26" t="s">
        <v>19</v>
      </c>
      <c r="G23" s="1"/>
      <c r="H23" s="4"/>
      <c r="I23" s="33" t="s">
        <v>14</v>
      </c>
    </row>
    <row r="24" spans="1:13" ht="12.75" outlineLevel="1">
      <c r="A24" s="5"/>
      <c r="B24" s="5"/>
      <c r="C24" t="s">
        <v>16</v>
      </c>
      <c r="D24" t="s">
        <v>17</v>
      </c>
      <c r="E24" t="s">
        <v>18</v>
      </c>
      <c r="F24" t="s">
        <v>7</v>
      </c>
      <c r="G24" s="1"/>
      <c r="H24" s="4"/>
      <c r="I24" s="4"/>
      <c r="J24" t="s">
        <v>16</v>
      </c>
      <c r="K24" t="s">
        <v>17</v>
      </c>
      <c r="L24" t="s">
        <v>18</v>
      </c>
      <c r="M24" t="s">
        <v>7</v>
      </c>
    </row>
    <row r="25" spans="1:13" ht="12.75" outlineLevel="1">
      <c r="A25" s="5">
        <v>1</v>
      </c>
      <c r="B25" s="35" t="str">
        <f>IF(CAO!B27="","",CAO!B27)</f>
        <v>Rosana Ropero</v>
      </c>
      <c r="C25" s="37"/>
      <c r="D25" s="38"/>
      <c r="E25" s="39" t="str">
        <f aca="true" t="shared" si="5" ref="E25:E35">IF(D25="","err tarjeta ",D25-C25)</f>
        <v xml:space="preserve">err tarjeta </v>
      </c>
      <c r="F25" s="36" t="str">
        <f>IF(D25=0,"-",RANK(E25,$E$25:$E$49,1))</f>
        <v>-</v>
      </c>
      <c r="G25" s="1"/>
      <c r="H25" s="4">
        <v>1</v>
      </c>
      <c r="I25" s="30" t="str">
        <f>IF(CAO!B130="","",CAO!B130)</f>
        <v>Sabina Benavides</v>
      </c>
      <c r="J25" s="37"/>
      <c r="K25" s="38"/>
      <c r="L25" s="39" t="str">
        <f aca="true" t="shared" si="6" ref="L25:L40">IF(K25="","err tarjeta ",K25-J25)</f>
        <v xml:space="preserve">err tarjeta </v>
      </c>
      <c r="M25" s="36" t="str">
        <f>IF(K25=0,"-",RANK(L25,$L$25:$L$46,1))</f>
        <v>-</v>
      </c>
    </row>
    <row r="26" spans="1:13" ht="12.75" outlineLevel="1">
      <c r="A26" s="5">
        <v>2</v>
      </c>
      <c r="B26" s="30" t="str">
        <f>IF(CAO!B28="","",CAO!B28)</f>
        <v>Olga Pardo</v>
      </c>
      <c r="C26" s="37"/>
      <c r="D26" s="38"/>
      <c r="E26" s="39" t="str">
        <f t="shared" si="5"/>
        <v xml:space="preserve">err tarjeta </v>
      </c>
      <c r="F26" s="36" t="str">
        <f aca="true" t="shared" si="7" ref="F26:F49">IF(D26=0,"-",RANK(E26,$E$25:$E$49,1))</f>
        <v>-</v>
      </c>
      <c r="G26" s="1"/>
      <c r="H26" s="4">
        <v>2</v>
      </c>
      <c r="I26" s="30" t="str">
        <f>IF(CAO!B131="","",CAO!B131)</f>
        <v>Eva Suárez</v>
      </c>
      <c r="J26" s="37">
        <v>0.47291666666666665</v>
      </c>
      <c r="K26" s="38">
        <v>0.5516203703703704</v>
      </c>
      <c r="L26" s="39">
        <f t="shared" si="6"/>
        <v>0.07870370370370372</v>
      </c>
      <c r="M26" s="95">
        <v>5</v>
      </c>
    </row>
    <row r="27" spans="1:13" ht="12.75" outlineLevel="1">
      <c r="A27" s="5">
        <v>3</v>
      </c>
      <c r="B27" s="30" t="str">
        <f>IF(CAO!B29="","",CAO!B29)</f>
        <v>Pablo Fernández</v>
      </c>
      <c r="C27" s="37"/>
      <c r="D27" s="38"/>
      <c r="E27" s="39" t="str">
        <f t="shared" si="5"/>
        <v xml:space="preserve">err tarjeta </v>
      </c>
      <c r="F27" s="36" t="str">
        <f t="shared" si="7"/>
        <v>-</v>
      </c>
      <c r="G27" s="1"/>
      <c r="H27" s="4">
        <v>3</v>
      </c>
      <c r="I27" s="30" t="str">
        <f>IF(CAO!B132="","",CAO!B132)</f>
        <v>Maria José Merino</v>
      </c>
      <c r="J27" s="37">
        <v>0.4590277777777778</v>
      </c>
      <c r="K27" s="38">
        <v>0.5515740740740741</v>
      </c>
      <c r="L27" s="39">
        <f t="shared" si="6"/>
        <v>0.0925462962962963</v>
      </c>
      <c r="M27" s="95">
        <v>6</v>
      </c>
    </row>
    <row r="28" spans="1:13" ht="12.75" outlineLevel="1">
      <c r="A28" s="5">
        <v>4</v>
      </c>
      <c r="B28" s="30" t="str">
        <f>IF(CAO!B30="","",CAO!B30)</f>
        <v>Alba Rodríguez</v>
      </c>
      <c r="C28" s="37"/>
      <c r="D28" s="38"/>
      <c r="E28" s="39" t="str">
        <f t="shared" si="5"/>
        <v xml:space="preserve">err tarjeta </v>
      </c>
      <c r="F28" s="36" t="str">
        <f t="shared" si="7"/>
        <v>-</v>
      </c>
      <c r="G28" s="1"/>
      <c r="H28" s="4">
        <v>4</v>
      </c>
      <c r="I28" s="30" t="str">
        <f>IF(CAO!B133="","",CAO!B133)</f>
        <v>Silvia López</v>
      </c>
      <c r="J28" s="37"/>
      <c r="K28" s="38"/>
      <c r="L28" s="39" t="str">
        <f t="shared" si="6"/>
        <v xml:space="preserve">err tarjeta </v>
      </c>
      <c r="M28" s="95"/>
    </row>
    <row r="29" spans="1:13" ht="12.75" outlineLevel="1">
      <c r="A29" s="5">
        <v>5</v>
      </c>
      <c r="B29" s="30" t="str">
        <f>IF(CAO!B31="","",CAO!B31)</f>
        <v>Álvaro Martínez</v>
      </c>
      <c r="C29" s="37">
        <v>0.46458333333333335</v>
      </c>
      <c r="D29" s="38">
        <v>0.49723379629629627</v>
      </c>
      <c r="E29" s="39">
        <f t="shared" si="5"/>
        <v>0.03265046296296292</v>
      </c>
      <c r="F29" s="36">
        <f t="shared" si="7"/>
        <v>8</v>
      </c>
      <c r="G29" s="1"/>
      <c r="H29" s="4">
        <v>5</v>
      </c>
      <c r="I29" s="30" t="str">
        <f>IF(CAO!B134="","",CAO!B134)</f>
        <v>Luz Franco</v>
      </c>
      <c r="J29" s="37">
        <v>0.46597222222222223</v>
      </c>
      <c r="K29" s="38">
        <v>0.5159953703703704</v>
      </c>
      <c r="L29" s="39">
        <f t="shared" si="6"/>
        <v>0.05002314814814812</v>
      </c>
      <c r="M29" s="90">
        <v>1</v>
      </c>
    </row>
    <row r="30" spans="1:13" ht="12.75" outlineLevel="1">
      <c r="A30" s="5">
        <v>6</v>
      </c>
      <c r="B30" s="30" t="str">
        <f>IF(CAO!B32="","",CAO!B32)</f>
        <v xml:space="preserve">Aitana Inguanzo </v>
      </c>
      <c r="C30" s="37">
        <v>0.42291666666666666</v>
      </c>
      <c r="D30" s="38">
        <v>0.44135416666666666</v>
      </c>
      <c r="E30" s="39">
        <f t="shared" si="5"/>
        <v>0.018437499999999996</v>
      </c>
      <c r="F30" s="36">
        <f t="shared" si="7"/>
        <v>3</v>
      </c>
      <c r="G30" s="1"/>
      <c r="H30" s="4">
        <v>6</v>
      </c>
      <c r="I30" s="30" t="str">
        <f>IF(CAO!B135="","",CAO!B135)</f>
        <v xml:space="preserve">Patricia Barahona </v>
      </c>
      <c r="J30" s="37">
        <v>0.4451388888888889</v>
      </c>
      <c r="K30" s="38">
        <v>0.5169560185185186</v>
      </c>
      <c r="L30" s="39">
        <f t="shared" si="6"/>
        <v>0.07181712962962966</v>
      </c>
      <c r="M30" s="95">
        <v>4</v>
      </c>
    </row>
    <row r="31" spans="1:13" ht="12.75" outlineLevel="1">
      <c r="A31" s="5">
        <v>7</v>
      </c>
      <c r="B31" s="30" t="str">
        <f>IF(CAO!B33="","",CAO!B33)</f>
        <v xml:space="preserve">Alberto del Valle </v>
      </c>
      <c r="C31" s="37">
        <v>0.4263888888888889</v>
      </c>
      <c r="D31" s="38">
        <v>0.4534259259259259</v>
      </c>
      <c r="E31" s="39">
        <f t="shared" si="5"/>
        <v>0.027037037037037026</v>
      </c>
      <c r="F31" s="36">
        <f t="shared" si="7"/>
        <v>6</v>
      </c>
      <c r="G31" s="1"/>
      <c r="H31" s="4">
        <v>7</v>
      </c>
      <c r="I31" s="30" t="str">
        <f>IF(CAO!B136="","",CAO!B136)</f>
        <v>Teresa Foubelo</v>
      </c>
      <c r="J31" s="37"/>
      <c r="K31" s="38"/>
      <c r="L31" s="39" t="str">
        <f t="shared" si="6"/>
        <v xml:space="preserve">err tarjeta </v>
      </c>
      <c r="M31" s="95"/>
    </row>
    <row r="32" spans="1:13" ht="12.75" outlineLevel="1">
      <c r="A32" s="5">
        <v>8</v>
      </c>
      <c r="B32" s="30" t="str">
        <f>IF(CAO!B34="","",CAO!B34)</f>
        <v xml:space="preserve">Andrea Dago </v>
      </c>
      <c r="C32" s="37"/>
      <c r="D32" s="38"/>
      <c r="E32" s="39" t="str">
        <f t="shared" si="5"/>
        <v xml:space="preserve">err tarjeta </v>
      </c>
      <c r="F32" s="36" t="str">
        <f t="shared" si="7"/>
        <v>-</v>
      </c>
      <c r="G32" s="1"/>
      <c r="H32" s="4">
        <v>8</v>
      </c>
      <c r="I32" s="30" t="str">
        <f>IF(CAO!B137="","",CAO!B137)</f>
        <v>Raquel Roig</v>
      </c>
      <c r="J32" s="37">
        <v>0.4381944444444445</v>
      </c>
      <c r="K32" s="38">
        <v>0.5067361111111112</v>
      </c>
      <c r="L32" s="39">
        <f t="shared" si="6"/>
        <v>0.06854166666666667</v>
      </c>
      <c r="M32" s="100">
        <v>3</v>
      </c>
    </row>
    <row r="33" spans="1:13" ht="12.75" outlineLevel="1">
      <c r="A33" s="5">
        <v>9</v>
      </c>
      <c r="B33" s="30" t="str">
        <f>IF(CAO!B35="","",CAO!B35)</f>
        <v xml:space="preserve">Angela Marcos </v>
      </c>
      <c r="C33" s="37">
        <v>0.44027777777777777</v>
      </c>
      <c r="D33" s="38">
        <v>0.46357638888888886</v>
      </c>
      <c r="E33" s="39">
        <f t="shared" si="5"/>
        <v>0.02329861111111109</v>
      </c>
      <c r="F33" s="36">
        <f t="shared" si="7"/>
        <v>4</v>
      </c>
      <c r="G33" s="1"/>
      <c r="H33" s="4">
        <v>9</v>
      </c>
      <c r="I33" s="30" t="str">
        <f>IF(CAO!B138="","",CAO!B138)</f>
        <v>Gracia Sánchez</v>
      </c>
      <c r="J33" s="37">
        <v>0.4763888888888889</v>
      </c>
      <c r="K33" s="38">
        <v>0.5751388888888889</v>
      </c>
      <c r="L33" s="39">
        <f t="shared" si="6"/>
        <v>0.09874999999999995</v>
      </c>
      <c r="M33" s="95">
        <v>7</v>
      </c>
    </row>
    <row r="34" spans="1:13" ht="12.75" outlineLevel="1">
      <c r="A34" s="5">
        <v>10</v>
      </c>
      <c r="B34" s="30" t="str">
        <f>IF(CAO!B36="","",CAO!B36)</f>
        <v>Azariel Alberto Menendez</v>
      </c>
      <c r="C34" s="37">
        <v>0.4472222222222222</v>
      </c>
      <c r="D34" s="38">
        <v>0.485462962962963</v>
      </c>
      <c r="E34" s="39">
        <f t="shared" si="5"/>
        <v>0.0382407407407408</v>
      </c>
      <c r="F34" s="36">
        <f t="shared" si="7"/>
        <v>12</v>
      </c>
      <c r="G34" s="1"/>
      <c r="H34" s="4">
        <v>10</v>
      </c>
      <c r="I34" s="30" t="str">
        <f>IF(CAO!B139="","",CAO!B139)</f>
        <v>Irene Faza</v>
      </c>
      <c r="J34" s="37">
        <v>0.4694444444444445</v>
      </c>
      <c r="K34" s="38">
        <v>0.5755787037037037</v>
      </c>
      <c r="L34" s="39">
        <f t="shared" si="6"/>
        <v>0.10613425925925918</v>
      </c>
      <c r="M34" s="95">
        <v>8</v>
      </c>
    </row>
    <row r="35" spans="1:13" ht="12.75" outlineLevel="1">
      <c r="A35" s="5">
        <v>11</v>
      </c>
      <c r="B35" s="30" t="str">
        <f>IF(CAO!B37="","",CAO!B37)</f>
        <v xml:space="preserve">Carla del Valle </v>
      </c>
      <c r="C35" s="37"/>
      <c r="D35" s="38"/>
      <c r="E35" s="39" t="str">
        <f t="shared" si="5"/>
        <v xml:space="preserve">err tarjeta </v>
      </c>
      <c r="F35" s="36" t="str">
        <f t="shared" si="7"/>
        <v>-</v>
      </c>
      <c r="G35" s="1"/>
      <c r="H35" s="4">
        <v>11</v>
      </c>
      <c r="I35" s="30" t="str">
        <f>IF(CAO!B140="","",CAO!B140)</f>
        <v>Olga Cardín</v>
      </c>
      <c r="J35" s="37">
        <v>0.46249999999999997</v>
      </c>
      <c r="K35" s="38">
        <v>0.5758680555555555</v>
      </c>
      <c r="L35" s="39">
        <f t="shared" si="6"/>
        <v>0.11336805555555557</v>
      </c>
      <c r="M35" s="95">
        <v>9</v>
      </c>
    </row>
    <row r="36" spans="1:13" ht="12.75" outlineLevel="1">
      <c r="A36" s="5">
        <v>12</v>
      </c>
      <c r="B36" s="30" t="str">
        <f>IF(CAO!B38="","",CAO!B38)</f>
        <v xml:space="preserve">Elena Hernanz </v>
      </c>
      <c r="C36" s="37">
        <v>0.4611111111111111</v>
      </c>
      <c r="D36" s="38">
        <v>0.4974537037037037</v>
      </c>
      <c r="E36" s="39">
        <f aca="true" t="shared" si="8" ref="E36:E41">IF(D36="","err tarjeta ",D36-C36)</f>
        <v>0.03634259259259259</v>
      </c>
      <c r="F36" s="36">
        <f t="shared" si="7"/>
        <v>11</v>
      </c>
      <c r="G36" s="1"/>
      <c r="H36" s="4">
        <v>12</v>
      </c>
      <c r="I36" s="30" t="str">
        <f>IF(CAO!B141="","",CAO!B141)</f>
        <v>Loreto Criado</v>
      </c>
      <c r="J36" s="37">
        <v>0.45208333333333334</v>
      </c>
      <c r="K36" s="38">
        <v>0.5180787037037037</v>
      </c>
      <c r="L36" s="39">
        <f t="shared" si="6"/>
        <v>0.06599537037037034</v>
      </c>
      <c r="M36" s="98">
        <v>2</v>
      </c>
    </row>
    <row r="37" spans="1:13" ht="12.75" outlineLevel="1">
      <c r="A37" s="5">
        <v>13</v>
      </c>
      <c r="B37" s="30" t="str">
        <f>IF(CAO!B39="","",CAO!B39)</f>
        <v xml:space="preserve">Enrique Díaz </v>
      </c>
      <c r="C37" s="37">
        <v>0.4680555555555555</v>
      </c>
      <c r="D37" s="38">
        <v>0.5013541666666667</v>
      </c>
      <c r="E37" s="39">
        <f t="shared" si="8"/>
        <v>0.033298611111111154</v>
      </c>
      <c r="F37" s="36">
        <f t="shared" si="7"/>
        <v>10</v>
      </c>
      <c r="G37" s="1"/>
      <c r="H37" s="4">
        <v>13</v>
      </c>
      <c r="I37" s="30" t="str">
        <f>IF(CAO!B142="","",CAO!B142)</f>
        <v>Romina Criado</v>
      </c>
      <c r="J37" s="37"/>
      <c r="K37" s="38"/>
      <c r="L37" s="39" t="str">
        <f t="shared" si="6"/>
        <v xml:space="preserve">err tarjeta </v>
      </c>
      <c r="M37" s="95"/>
    </row>
    <row r="38" spans="1:13" ht="12.75" outlineLevel="1">
      <c r="A38" s="5">
        <v>14</v>
      </c>
      <c r="B38" s="30" t="str">
        <f>IF(CAO!B40="","",CAO!B40)</f>
        <v xml:space="preserve">Haizea Zubuldia </v>
      </c>
      <c r="C38" s="37"/>
      <c r="D38" s="38"/>
      <c r="E38" s="39" t="str">
        <f t="shared" si="8"/>
        <v xml:space="preserve">err tarjeta </v>
      </c>
      <c r="F38" s="36" t="str">
        <f t="shared" si="7"/>
        <v>-</v>
      </c>
      <c r="G38" s="1"/>
      <c r="H38" s="4">
        <v>14</v>
      </c>
      <c r="I38" s="30" t="str">
        <f>IF(CAO!B143="","",CAO!B143)</f>
        <v>Mar Moreno</v>
      </c>
      <c r="J38" s="37"/>
      <c r="K38" s="38"/>
      <c r="L38" s="39" t="str">
        <f t="shared" si="6"/>
        <v xml:space="preserve">err tarjeta </v>
      </c>
      <c r="M38" s="95"/>
    </row>
    <row r="39" spans="1:13" ht="12.75" outlineLevel="1">
      <c r="A39" s="5">
        <v>15</v>
      </c>
      <c r="B39" s="30" t="str">
        <f>IF(CAO!B41="","",CAO!B41)</f>
        <v>Miguel Asprón</v>
      </c>
      <c r="C39" s="37">
        <v>0.43333333333333335</v>
      </c>
      <c r="D39" s="38">
        <v>0.4720717592592593</v>
      </c>
      <c r="E39" s="39">
        <f t="shared" si="8"/>
        <v>0.03873842592592597</v>
      </c>
      <c r="F39" s="36">
        <f t="shared" si="7"/>
        <v>13</v>
      </c>
      <c r="G39" s="1"/>
      <c r="H39" s="4">
        <v>15</v>
      </c>
      <c r="I39" s="30" t="str">
        <f>IF(CAO!B144="","",CAO!B144)</f>
        <v>Susana Álvarez</v>
      </c>
      <c r="J39" s="37"/>
      <c r="K39" s="38"/>
      <c r="L39" s="39" t="str">
        <f t="shared" si="6"/>
        <v xml:space="preserve">err tarjeta </v>
      </c>
      <c r="M39" s="95"/>
    </row>
    <row r="40" spans="1:13" ht="12.75" outlineLevel="1">
      <c r="A40" s="5">
        <v>16</v>
      </c>
      <c r="B40" s="30" t="str">
        <f>IF(CAO!B42="","",CAO!B42)</f>
        <v xml:space="preserve">Pedro Navarro </v>
      </c>
      <c r="C40" s="37">
        <v>0.47152777777777777</v>
      </c>
      <c r="D40" s="38">
        <v>0.49743055555555554</v>
      </c>
      <c r="E40" s="39">
        <f t="shared" si="8"/>
        <v>0.025902777777777775</v>
      </c>
      <c r="F40" s="36">
        <f t="shared" si="7"/>
        <v>5</v>
      </c>
      <c r="G40" s="1"/>
      <c r="H40" s="4">
        <v>16</v>
      </c>
      <c r="I40" s="30" t="str">
        <f>IF(CAO!B145="","",CAO!B145)</f>
        <v>Xulia Lorenzo</v>
      </c>
      <c r="J40" s="37">
        <v>0.42083333333333334</v>
      </c>
      <c r="K40" s="38">
        <v>0.5527546296296296</v>
      </c>
      <c r="L40" s="39">
        <f t="shared" si="6"/>
        <v>0.1319212962962963</v>
      </c>
      <c r="M40" s="95">
        <v>12</v>
      </c>
    </row>
    <row r="41" spans="1:13" ht="12.75" outlineLevel="1">
      <c r="A41" s="5">
        <v>17</v>
      </c>
      <c r="B41" s="30" t="str">
        <f>IF(CAO!B43="","",CAO!B43)</f>
        <v>Rodrigo Pérez</v>
      </c>
      <c r="C41" s="37">
        <v>0.4784722222222222</v>
      </c>
      <c r="D41" s="38">
        <v>0.49630787037037033</v>
      </c>
      <c r="E41" s="39">
        <f t="shared" si="8"/>
        <v>0.017835648148148142</v>
      </c>
      <c r="F41" s="36">
        <f t="shared" si="7"/>
        <v>1</v>
      </c>
      <c r="G41" s="1"/>
      <c r="H41" s="4">
        <v>17</v>
      </c>
      <c r="I41" s="30" t="str">
        <f>IF(CAO!B146="","",CAO!B146)</f>
        <v>Jesús Bárcena</v>
      </c>
      <c r="J41" s="37">
        <v>0.42083333333333334</v>
      </c>
      <c r="K41" s="38">
        <v>0.5532175925925926</v>
      </c>
      <c r="L41" s="39">
        <f aca="true" t="shared" si="9" ref="L41:L46">IF(K41="","err tarjeta ",K41-J41)</f>
        <v>0.13238425925925928</v>
      </c>
      <c r="M41" s="95">
        <v>13</v>
      </c>
    </row>
    <row r="42" spans="1:13" ht="12.75" outlineLevel="1">
      <c r="A42" s="5">
        <v>18</v>
      </c>
      <c r="B42" s="30" t="str">
        <f>IF(CAO!B44="","",CAO!B44)</f>
        <v xml:space="preserve">Tania Freire </v>
      </c>
      <c r="C42" s="37"/>
      <c r="D42" s="38"/>
      <c r="E42" s="39" t="str">
        <f aca="true" t="shared" si="10" ref="E42:E49">IF(D42="","err tarjeta ",D42-C42)</f>
        <v xml:space="preserve">err tarjeta </v>
      </c>
      <c r="F42" s="36" t="str">
        <f t="shared" si="7"/>
        <v>-</v>
      </c>
      <c r="G42" s="1"/>
      <c r="H42" s="4">
        <v>18</v>
      </c>
      <c r="I42" s="30" t="str">
        <f>IF(CAO!B147="","",CAO!B147)</f>
        <v>David Tuñón</v>
      </c>
      <c r="J42" s="37">
        <v>0.42083333333333334</v>
      </c>
      <c r="K42" s="38">
        <v>0.5532175925925926</v>
      </c>
      <c r="L42" s="39">
        <f t="shared" si="9"/>
        <v>0.13238425925925928</v>
      </c>
      <c r="M42" s="95">
        <v>14</v>
      </c>
    </row>
    <row r="43" spans="1:13" ht="12.75" outlineLevel="1">
      <c r="A43" s="5">
        <v>19</v>
      </c>
      <c r="B43" s="30" t="s">
        <v>164</v>
      </c>
      <c r="C43" s="37">
        <v>0.4861111111111111</v>
      </c>
      <c r="D43" s="38">
        <v>0.5532060185185185</v>
      </c>
      <c r="E43" s="39">
        <f t="shared" si="10"/>
        <v>0.06709490740740737</v>
      </c>
      <c r="F43" s="36">
        <f t="shared" si="7"/>
        <v>14</v>
      </c>
      <c r="G43" s="1"/>
      <c r="H43" s="4">
        <v>19</v>
      </c>
      <c r="I43" s="30" t="str">
        <f>IF(CAO!B148="","",CAO!B148)</f>
        <v>Verónica Fernández</v>
      </c>
      <c r="J43" s="37">
        <v>0.43124999999999997</v>
      </c>
      <c r="K43" s="38">
        <v>0.5115046296296296</v>
      </c>
      <c r="L43" s="39">
        <f t="shared" si="9"/>
        <v>0.08025462962962965</v>
      </c>
      <c r="M43" s="95">
        <v>10</v>
      </c>
    </row>
    <row r="44" spans="1:13" ht="12.75" outlineLevel="1">
      <c r="A44" s="5">
        <v>20</v>
      </c>
      <c r="B44" s="30" t="str">
        <f>IF(CAO!B46="","",CAO!B46)</f>
        <v>Paola Villa</v>
      </c>
      <c r="C44" s="37">
        <v>0.44375000000000003</v>
      </c>
      <c r="D44" s="38">
        <v>0.4732060185185185</v>
      </c>
      <c r="E44" s="39">
        <f t="shared" si="10"/>
        <v>0.02945601851851848</v>
      </c>
      <c r="F44" s="36">
        <f t="shared" si="7"/>
        <v>7</v>
      </c>
      <c r="G44" s="1"/>
      <c r="H44" s="4">
        <v>20</v>
      </c>
      <c r="I44" s="30" t="str">
        <f>IF(CAO!B149="","",CAO!B149)</f>
        <v>Ciro Gayol</v>
      </c>
      <c r="J44" s="37">
        <v>0.43124999999999997</v>
      </c>
      <c r="K44" s="38">
        <v>0.5115046296296296</v>
      </c>
      <c r="L44" s="39">
        <f t="shared" si="9"/>
        <v>0.08025462962962965</v>
      </c>
      <c r="M44" s="95">
        <v>11</v>
      </c>
    </row>
    <row r="45" spans="1:13" ht="12.75" outlineLevel="1">
      <c r="A45" s="5">
        <v>21</v>
      </c>
      <c r="B45" s="30" t="str">
        <f>IF(CAO!B47="","",CAO!B47)</f>
        <v>Ángel Laruelo</v>
      </c>
      <c r="C45" s="37"/>
      <c r="D45" s="38"/>
      <c r="E45" s="39" t="str">
        <f t="shared" si="10"/>
        <v xml:space="preserve">err tarjeta </v>
      </c>
      <c r="F45" s="36" t="str">
        <f t="shared" si="7"/>
        <v>-</v>
      </c>
      <c r="G45" s="1"/>
      <c r="H45" s="4">
        <v>21</v>
      </c>
      <c r="I45" s="30" t="str">
        <f>IF(CAO!B150="","",CAO!B150)</f>
        <v>Diana Tomás</v>
      </c>
      <c r="J45" s="37">
        <v>0.4277777777777778</v>
      </c>
      <c r="K45" s="38"/>
      <c r="L45" s="39" t="str">
        <f t="shared" si="9"/>
        <v xml:space="preserve">err tarjeta </v>
      </c>
      <c r="M45" s="36" t="str">
        <f aca="true" t="shared" si="11" ref="M26:M46">IF(K45=0,"-",RANK(L45,$L$25:$L$46,1))</f>
        <v>-</v>
      </c>
    </row>
    <row r="46" spans="1:13" ht="12.75" outlineLevel="1">
      <c r="A46" s="5">
        <v>22</v>
      </c>
      <c r="B46" s="30" t="str">
        <f>IF(CAO!B48="","",CAO!B48)</f>
        <v>Juncal Guerrero</v>
      </c>
      <c r="C46" s="37">
        <v>0.45069444444444445</v>
      </c>
      <c r="D46" s="38">
        <v>0.4686111111111111</v>
      </c>
      <c r="E46" s="39">
        <f t="shared" si="10"/>
        <v>0.017916666666666636</v>
      </c>
      <c r="F46" s="36">
        <f t="shared" si="7"/>
        <v>2</v>
      </c>
      <c r="G46" s="1"/>
      <c r="H46" s="4">
        <v>22</v>
      </c>
      <c r="I46" s="30" t="str">
        <f>IF(CAO!B151="","",CAO!B151)</f>
        <v>Carmen Alvariño</v>
      </c>
      <c r="J46" s="37"/>
      <c r="K46" s="38"/>
      <c r="L46" s="39" t="str">
        <f t="shared" si="9"/>
        <v xml:space="preserve">err tarjeta </v>
      </c>
      <c r="M46" s="36" t="str">
        <f t="shared" si="11"/>
        <v>-</v>
      </c>
    </row>
    <row r="47" spans="1:13" ht="12.75" outlineLevel="1">
      <c r="A47" s="5">
        <v>23</v>
      </c>
      <c r="B47" s="30" t="str">
        <f>IF(CAO!B49="","",CAO!B49)</f>
        <v>Olaya Vallina</v>
      </c>
      <c r="C47" s="37">
        <v>0.4298611111111111</v>
      </c>
      <c r="D47" s="38">
        <v>0.4628935185185185</v>
      </c>
      <c r="E47" s="39">
        <f t="shared" si="10"/>
        <v>0.03303240740740743</v>
      </c>
      <c r="F47" s="36">
        <f t="shared" si="7"/>
        <v>9</v>
      </c>
      <c r="G47" s="1"/>
      <c r="H47" s="4"/>
      <c r="I47" s="30"/>
      <c r="J47" s="64"/>
      <c r="K47" s="65"/>
      <c r="L47" s="66"/>
      <c r="M47" s="36"/>
    </row>
    <row r="48" spans="1:13" ht="12.75" outlineLevel="1">
      <c r="A48" s="5">
        <v>24</v>
      </c>
      <c r="B48" s="30" t="str">
        <f>IF(CAO!B50="","",CAO!B50)</f>
        <v>Pablo Erice</v>
      </c>
      <c r="C48" s="37"/>
      <c r="D48" s="38"/>
      <c r="E48" s="39" t="str">
        <f t="shared" si="10"/>
        <v xml:space="preserve">err tarjeta </v>
      </c>
      <c r="F48" s="36" t="str">
        <f t="shared" si="7"/>
        <v>-</v>
      </c>
      <c r="G48" s="1"/>
      <c r="H48" s="4"/>
      <c r="I48" s="30"/>
      <c r="J48" s="64"/>
      <c r="K48" s="65"/>
      <c r="L48" s="66"/>
      <c r="M48" s="36"/>
    </row>
    <row r="49" spans="1:13" ht="12.75" outlineLevel="1">
      <c r="A49" s="5">
        <v>25</v>
      </c>
      <c r="B49" s="30" t="str">
        <f>IF(CAO!B51="","",CAO!B51)</f>
        <v>Irene González</v>
      </c>
      <c r="C49" s="37"/>
      <c r="D49" s="38"/>
      <c r="E49" s="39" t="str">
        <f t="shared" si="10"/>
        <v xml:space="preserve">err tarjeta </v>
      </c>
      <c r="F49" s="36" t="str">
        <f t="shared" si="7"/>
        <v>-</v>
      </c>
      <c r="G49" s="1"/>
      <c r="H49" s="4"/>
      <c r="I49" s="30"/>
      <c r="J49" s="64"/>
      <c r="K49" s="65"/>
      <c r="L49" s="66"/>
      <c r="M49" s="36"/>
    </row>
    <row r="50" spans="1:10" ht="12.75" outlineLevel="1">
      <c r="A50" s="5"/>
      <c r="B50" t="s">
        <v>13</v>
      </c>
      <c r="C50" s="22">
        <f>COUNT(C25:C49)</f>
        <v>14</v>
      </c>
      <c r="G50" s="1"/>
      <c r="I50" t="s">
        <v>13</v>
      </c>
      <c r="J50" s="22">
        <f>COUNT(J25:J46)</f>
        <v>15</v>
      </c>
    </row>
    <row r="51" spans="1:13" ht="5.25" customHeight="1" outlineLevel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9" ht="21" customHeight="1" outlineLevel="1">
      <c r="A52" s="2"/>
      <c r="B52" s="24" t="s">
        <v>12</v>
      </c>
      <c r="G52" s="1"/>
      <c r="H52" s="2"/>
      <c r="I52" s="24" t="s">
        <v>11</v>
      </c>
    </row>
    <row r="53" spans="1:13" ht="12.75" outlineLevel="1">
      <c r="A53" s="2"/>
      <c r="B53" s="2"/>
      <c r="C53" t="s">
        <v>16</v>
      </c>
      <c r="D53" t="s">
        <v>17</v>
      </c>
      <c r="E53" t="s">
        <v>18</v>
      </c>
      <c r="F53" t="s">
        <v>7</v>
      </c>
      <c r="G53" s="1"/>
      <c r="H53" s="2"/>
      <c r="I53" s="2"/>
      <c r="J53" t="s">
        <v>16</v>
      </c>
      <c r="K53" t="s">
        <v>17</v>
      </c>
      <c r="L53" t="s">
        <v>18</v>
      </c>
      <c r="M53" t="s">
        <v>7</v>
      </c>
    </row>
    <row r="54" spans="1:13" ht="12.75" outlineLevel="1">
      <c r="A54" s="2">
        <v>1</v>
      </c>
      <c r="B54" s="30" t="str">
        <f>IF(CAO!B101="","",CAO!B101)</f>
        <v>Manuel Tamargo</v>
      </c>
      <c r="C54" s="37">
        <v>0.46458333333333335</v>
      </c>
      <c r="D54" s="38">
        <v>0.5231481481481481</v>
      </c>
      <c r="E54" s="39">
        <f aca="true" t="shared" si="12" ref="E54:E78">IF(D54="","err tarjeta ",D54-C54)</f>
        <v>0.05856481481481479</v>
      </c>
      <c r="F54" s="36">
        <f aca="true" t="shared" si="13" ref="F54:F78">IF(D54=0,"-",RANK(E54,$E$54:$E$78,1))</f>
        <v>6</v>
      </c>
      <c r="G54" s="1"/>
      <c r="H54" s="2">
        <v>1</v>
      </c>
      <c r="I54" s="30" t="str">
        <f>IF(CAO!B76="","",CAO!B76)</f>
        <v>Roberto Montes García</v>
      </c>
      <c r="J54" s="37">
        <v>0.41805555555555557</v>
      </c>
      <c r="K54" s="38"/>
      <c r="L54" s="39" t="str">
        <f aca="true" t="shared" si="14" ref="L54:L63">IF(K54="","err tarjeta ",K54-J54)</f>
        <v xml:space="preserve">err tarjeta </v>
      </c>
      <c r="M54" s="36" t="str">
        <f>IF(K54=0,"-",RANK(L54,$L$54:$L$74,1))</f>
        <v>-</v>
      </c>
    </row>
    <row r="55" spans="1:13" ht="12.75" outlineLevel="1">
      <c r="A55" s="2">
        <v>2</v>
      </c>
      <c r="B55" s="30" t="str">
        <f>IF(CAO!B102="","",CAO!B102)</f>
        <v>Roberto Montes Marcos</v>
      </c>
      <c r="C55" s="37">
        <v>0.4583333333333333</v>
      </c>
      <c r="D55" s="38"/>
      <c r="E55" s="39" t="str">
        <f t="shared" si="12"/>
        <v xml:space="preserve">err tarjeta </v>
      </c>
      <c r="F55" s="36" t="str">
        <f t="shared" si="13"/>
        <v>-</v>
      </c>
      <c r="G55" s="1"/>
      <c r="H55" s="2">
        <v>2</v>
      </c>
      <c r="I55" s="30" t="str">
        <f>IF(CAO!B77="","",CAO!B77)</f>
        <v>Pelayo García</v>
      </c>
      <c r="J55" s="37"/>
      <c r="K55" s="38"/>
      <c r="L55" s="39" t="str">
        <f t="shared" si="14"/>
        <v xml:space="preserve">err tarjeta </v>
      </c>
      <c r="M55" s="36" t="str">
        <f aca="true" t="shared" si="15" ref="M55:M74">IF(K55=0,"-",RANK(L55,$L$54:$L$74,1))</f>
        <v>-</v>
      </c>
    </row>
    <row r="56" spans="1:13" ht="12.75" outlineLevel="1">
      <c r="A56" s="2">
        <v>3</v>
      </c>
      <c r="B56" s="30" t="str">
        <f>IF(CAO!B103="","",CAO!B103)</f>
        <v>Sergio Perez</v>
      </c>
      <c r="C56" s="37">
        <v>0.45208333333333334</v>
      </c>
      <c r="D56" s="38">
        <v>0.5235300925925926</v>
      </c>
      <c r="E56" s="39">
        <f t="shared" si="12"/>
        <v>0.07144675925925931</v>
      </c>
      <c r="F56" s="36">
        <f t="shared" si="13"/>
        <v>10</v>
      </c>
      <c r="G56" s="1"/>
      <c r="H56" s="2">
        <v>3</v>
      </c>
      <c r="I56" s="30" t="str">
        <f>IF(CAO!B78="","",CAO!B78)</f>
        <v>Francisco José García</v>
      </c>
      <c r="J56" s="37"/>
      <c r="K56" s="38"/>
      <c r="L56" s="39" t="str">
        <f t="shared" si="14"/>
        <v xml:space="preserve">err tarjeta </v>
      </c>
      <c r="M56" s="36" t="str">
        <f t="shared" si="15"/>
        <v>-</v>
      </c>
    </row>
    <row r="57" spans="1:13" ht="12.75" outlineLevel="1">
      <c r="A57" s="2">
        <v>4</v>
      </c>
      <c r="B57" s="30" t="str">
        <f>IF(CAO!B104="","",CAO!B104)</f>
        <v>Diego Bouza</v>
      </c>
      <c r="C57" s="37"/>
      <c r="D57" s="38"/>
      <c r="E57" s="39" t="str">
        <f t="shared" si="12"/>
        <v xml:space="preserve">err tarjeta </v>
      </c>
      <c r="F57" s="36" t="str">
        <f t="shared" si="13"/>
        <v>-</v>
      </c>
      <c r="G57" s="1"/>
      <c r="H57" s="2">
        <v>4</v>
      </c>
      <c r="I57" s="30" t="str">
        <f>IF(CAO!B79="","",CAO!B79)</f>
        <v>Juan Carlos Rodríguez</v>
      </c>
      <c r="J57" s="37"/>
      <c r="K57" s="38"/>
      <c r="L57" s="39" t="str">
        <f t="shared" si="14"/>
        <v xml:space="preserve">err tarjeta </v>
      </c>
      <c r="M57" s="36" t="str">
        <f t="shared" si="15"/>
        <v>-</v>
      </c>
    </row>
    <row r="58" spans="1:13" ht="12.75" outlineLevel="1">
      <c r="A58" s="2">
        <v>5</v>
      </c>
      <c r="B58" s="30" t="str">
        <f>IF(CAO!B105="","",CAO!B105)</f>
        <v>Manuel Rodríguez</v>
      </c>
      <c r="C58" s="37"/>
      <c r="D58" s="38"/>
      <c r="E58" s="39" t="str">
        <f t="shared" si="12"/>
        <v xml:space="preserve">err tarjeta </v>
      </c>
      <c r="F58" s="36" t="str">
        <f t="shared" si="13"/>
        <v>-</v>
      </c>
      <c r="G58" s="1"/>
      <c r="H58" s="2">
        <v>5</v>
      </c>
      <c r="I58" s="30" t="str">
        <f>IF(CAO!B80="","",CAO!B80)</f>
        <v xml:space="preserve">Alfonso Florez </v>
      </c>
      <c r="J58" s="37">
        <v>0.4458333333333333</v>
      </c>
      <c r="K58" s="38">
        <v>0.5024884259259259</v>
      </c>
      <c r="L58" s="39">
        <f t="shared" si="14"/>
        <v>0.056655092592592604</v>
      </c>
      <c r="M58" s="36">
        <f t="shared" si="15"/>
        <v>8</v>
      </c>
    </row>
    <row r="59" spans="1:13" ht="12.75" outlineLevel="1">
      <c r="A59" s="2">
        <v>6</v>
      </c>
      <c r="B59" s="30" t="str">
        <f>IF(CAO!B106="","",CAO!B106)</f>
        <v>Ignacio Izquierdo</v>
      </c>
      <c r="C59" s="37">
        <v>0.4791666666666667</v>
      </c>
      <c r="D59" s="38">
        <v>0.5596643518518518</v>
      </c>
      <c r="E59" s="39">
        <f t="shared" si="12"/>
        <v>0.08049768518518513</v>
      </c>
      <c r="F59" s="36">
        <f t="shared" si="13"/>
        <v>12</v>
      </c>
      <c r="G59" s="1"/>
      <c r="H59" s="2">
        <v>6</v>
      </c>
      <c r="I59" s="30" t="str">
        <f>IF(CAO!B81="","",CAO!B81)</f>
        <v xml:space="preserve">Felipe Sordo </v>
      </c>
      <c r="J59" s="37">
        <v>0.4291666666666667</v>
      </c>
      <c r="K59" s="38">
        <v>0.4739814814814815</v>
      </c>
      <c r="L59" s="39">
        <f t="shared" si="14"/>
        <v>0.04481481481481481</v>
      </c>
      <c r="M59" s="36">
        <f t="shared" si="15"/>
        <v>6</v>
      </c>
    </row>
    <row r="60" spans="1:13" ht="12.75" outlineLevel="1">
      <c r="A60" s="2">
        <v>7</v>
      </c>
      <c r="B60" s="30" t="str">
        <f>IF(CAO!B107="","",CAO!B107)</f>
        <v>Pedro Sánchez</v>
      </c>
      <c r="C60" s="37">
        <v>0.47500000000000003</v>
      </c>
      <c r="D60" s="38"/>
      <c r="E60" s="39" t="str">
        <f t="shared" si="12"/>
        <v xml:space="preserve">err tarjeta </v>
      </c>
      <c r="F60" s="36" t="str">
        <f t="shared" si="13"/>
        <v>-</v>
      </c>
      <c r="G60" s="1"/>
      <c r="H60" s="2">
        <v>7</v>
      </c>
      <c r="I60" s="30" t="str">
        <f>IF(CAO!B82="","",CAO!B82)</f>
        <v>Isaias González</v>
      </c>
      <c r="J60" s="37">
        <v>0.45625</v>
      </c>
      <c r="K60" s="38">
        <v>0.5222222222222223</v>
      </c>
      <c r="L60" s="39">
        <f t="shared" si="14"/>
        <v>0.06597222222222227</v>
      </c>
      <c r="M60" s="36">
        <f t="shared" si="15"/>
        <v>10</v>
      </c>
    </row>
    <row r="61" spans="1:13" ht="12.75" outlineLevel="1">
      <c r="A61" s="2">
        <v>8</v>
      </c>
      <c r="B61" s="30" t="str">
        <f>IF(CAO!B108="","",CAO!B108)</f>
        <v>Sergio Rezzonico</v>
      </c>
      <c r="C61" s="37">
        <v>0.425</v>
      </c>
      <c r="D61" s="38">
        <v>0.4810763888888889</v>
      </c>
      <c r="E61" s="39">
        <f t="shared" si="12"/>
        <v>0.056076388888888884</v>
      </c>
      <c r="F61" s="36">
        <f t="shared" si="13"/>
        <v>4</v>
      </c>
      <c r="G61" s="1"/>
      <c r="H61" s="2">
        <v>8</v>
      </c>
      <c r="I61" s="30" t="str">
        <f>IF(CAO!B83="","",CAO!B83)</f>
        <v>Nils Javier Elbing</v>
      </c>
      <c r="J61" s="37">
        <v>0.4388888888888889</v>
      </c>
      <c r="K61" s="38">
        <v>0.48186342592592596</v>
      </c>
      <c r="L61" s="39">
        <f t="shared" si="14"/>
        <v>0.042974537037037075</v>
      </c>
      <c r="M61" s="36">
        <f t="shared" si="15"/>
        <v>5</v>
      </c>
    </row>
    <row r="62" spans="1:13" ht="12.75" outlineLevel="1">
      <c r="A62" s="2">
        <v>9</v>
      </c>
      <c r="B62" s="30" t="str">
        <f>IF(CAO!B109="","",CAO!B109)</f>
        <v>Arsenio Villa</v>
      </c>
      <c r="C62" s="37">
        <v>0.44375000000000003</v>
      </c>
      <c r="D62" s="38">
        <v>0.5014120370370371</v>
      </c>
      <c r="E62" s="39">
        <f t="shared" si="12"/>
        <v>0.05766203703703704</v>
      </c>
      <c r="F62" s="36">
        <f t="shared" si="13"/>
        <v>5</v>
      </c>
      <c r="G62" s="1"/>
      <c r="H62" s="2">
        <v>9</v>
      </c>
      <c r="I62" s="30" t="str">
        <f>IF(CAO!B84="","",CAO!B84)</f>
        <v xml:space="preserve">Yoshua Arne Brandt  </v>
      </c>
      <c r="J62" s="37">
        <v>0.47361111111111115</v>
      </c>
      <c r="K62" s="38">
        <v>0.5055671296296297</v>
      </c>
      <c r="L62" s="39">
        <f t="shared" si="14"/>
        <v>0.031956018518518536</v>
      </c>
      <c r="M62" s="36">
        <f t="shared" si="15"/>
        <v>1</v>
      </c>
    </row>
    <row r="63" spans="1:13" ht="12.75" outlineLevel="1">
      <c r="A63" s="2">
        <v>10</v>
      </c>
      <c r="B63" s="30" t="str">
        <f>IF(CAO!B110="","",CAO!B110)</f>
        <v>Rubén Álvarez</v>
      </c>
      <c r="C63" s="37"/>
      <c r="D63" s="38"/>
      <c r="E63" s="39" t="str">
        <f t="shared" si="12"/>
        <v xml:space="preserve">err tarjeta </v>
      </c>
      <c r="F63" s="36" t="str">
        <f t="shared" si="13"/>
        <v>-</v>
      </c>
      <c r="G63" s="1"/>
      <c r="H63" s="2">
        <v>10</v>
      </c>
      <c r="I63" s="30" t="str">
        <f>IF(CAO!B85="","",CAO!B85)</f>
        <v xml:space="preserve">Jonay Perez </v>
      </c>
      <c r="J63" s="37">
        <v>0.48055555555555557</v>
      </c>
      <c r="K63" s="38"/>
      <c r="L63" s="39" t="str">
        <f t="shared" si="14"/>
        <v xml:space="preserve">err tarjeta </v>
      </c>
      <c r="M63" s="36" t="str">
        <f t="shared" si="15"/>
        <v>-</v>
      </c>
    </row>
    <row r="64" spans="1:13" ht="12.75" outlineLevel="1">
      <c r="A64" s="2">
        <v>11</v>
      </c>
      <c r="B64" s="30" t="str">
        <f>IF(CAO!B111="","",CAO!B111)</f>
        <v>Jesús Pedro Rubio</v>
      </c>
      <c r="C64" s="37">
        <v>0.45416666666666666</v>
      </c>
      <c r="D64" s="38"/>
      <c r="E64" s="39" t="str">
        <f t="shared" si="12"/>
        <v xml:space="preserve">err tarjeta </v>
      </c>
      <c r="F64" s="36" t="str">
        <f t="shared" si="13"/>
        <v>-</v>
      </c>
      <c r="G64" s="1"/>
      <c r="H64" s="2">
        <v>11</v>
      </c>
      <c r="I64" s="30" t="str">
        <f>IF(CAO!B86="","",CAO!B86)</f>
        <v>Hugo Capellín</v>
      </c>
      <c r="J64" s="37">
        <v>0.44930555555555557</v>
      </c>
      <c r="K64" s="38">
        <v>0.48984953703703704</v>
      </c>
      <c r="L64" s="39">
        <f aca="true" t="shared" si="16" ref="L64:L73">IF(K64="","err tarjeta ",K64-J64)</f>
        <v>0.04054398148148147</v>
      </c>
      <c r="M64" s="36">
        <f t="shared" si="15"/>
        <v>3</v>
      </c>
    </row>
    <row r="65" spans="1:13" ht="12.75" outlineLevel="1">
      <c r="A65" s="2">
        <v>12</v>
      </c>
      <c r="B65" s="30" t="str">
        <f>IF(CAO!B112="","",CAO!B112)</f>
        <v>Antonio Prieto</v>
      </c>
      <c r="C65" s="37"/>
      <c r="D65" s="38"/>
      <c r="E65" s="39" t="str">
        <f t="shared" si="12"/>
        <v xml:space="preserve">err tarjeta </v>
      </c>
      <c r="F65" s="36" t="str">
        <f t="shared" si="13"/>
        <v>-</v>
      </c>
      <c r="G65" s="1"/>
      <c r="H65" s="2">
        <v>12</v>
      </c>
      <c r="I65" s="30" t="str">
        <f>IF(CAO!B87="","",CAO!B87)</f>
        <v>Iván Rubio</v>
      </c>
      <c r="J65" s="37">
        <v>0.4527777777777778</v>
      </c>
      <c r="K65" s="38">
        <v>0.5467824074074074</v>
      </c>
      <c r="L65" s="39">
        <f t="shared" si="16"/>
        <v>0.09400462962962958</v>
      </c>
      <c r="M65" s="36">
        <f t="shared" si="15"/>
        <v>14</v>
      </c>
    </row>
    <row r="66" spans="1:13" ht="12.75" outlineLevel="1">
      <c r="A66" s="2">
        <v>13</v>
      </c>
      <c r="B66" s="30" t="str">
        <f>IF(CAO!B113="","",CAO!B113)</f>
        <v xml:space="preserve">Alejandro Camblor </v>
      </c>
      <c r="C66" s="37">
        <v>0.4354166666666666</v>
      </c>
      <c r="D66" s="38">
        <v>0.47945601851851855</v>
      </c>
      <c r="E66" s="39">
        <f t="shared" si="12"/>
        <v>0.04403935185185193</v>
      </c>
      <c r="F66" s="36">
        <f t="shared" si="13"/>
        <v>1</v>
      </c>
      <c r="G66" s="1"/>
      <c r="H66" s="2">
        <v>13</v>
      </c>
      <c r="I66" s="30" t="str">
        <f>IF(CAO!B88="","",CAO!B88)</f>
        <v xml:space="preserve">Adrián Prieto </v>
      </c>
      <c r="J66" s="37">
        <v>0.4597222222222222</v>
      </c>
      <c r="K66" s="38">
        <v>0.5117361111111111</v>
      </c>
      <c r="L66" s="39">
        <f t="shared" si="16"/>
        <v>0.05201388888888886</v>
      </c>
      <c r="M66" s="36">
        <f t="shared" si="15"/>
        <v>7</v>
      </c>
    </row>
    <row r="67" spans="1:13" ht="12.75" outlineLevel="1">
      <c r="A67" s="2">
        <v>14</v>
      </c>
      <c r="B67" s="30" t="str">
        <f>IF(CAO!B114="","",CAO!B114)</f>
        <v xml:space="preserve">David Lima </v>
      </c>
      <c r="C67" s="37">
        <v>0.4270833333333333</v>
      </c>
      <c r="D67" s="38">
        <v>0.5082407407407408</v>
      </c>
      <c r="E67" s="39">
        <f t="shared" si="12"/>
        <v>0.08115740740740746</v>
      </c>
      <c r="F67" s="36">
        <f t="shared" si="13"/>
        <v>13</v>
      </c>
      <c r="G67" s="1"/>
      <c r="H67" s="2">
        <v>14</v>
      </c>
      <c r="I67" s="30" t="str">
        <f>IF(CAO!B89="","",CAO!B89)</f>
        <v>Jaime de Uriarte</v>
      </c>
      <c r="J67" s="37">
        <v>0.4666666666666666</v>
      </c>
      <c r="K67" s="38">
        <v>0.5797106481481481</v>
      </c>
      <c r="L67" s="39">
        <f t="shared" si="16"/>
        <v>0.11304398148148148</v>
      </c>
      <c r="M67" s="36">
        <f t="shared" si="15"/>
        <v>15</v>
      </c>
    </row>
    <row r="68" spans="1:13" ht="12.75" outlineLevel="1">
      <c r="A68" s="2">
        <v>15</v>
      </c>
      <c r="B68" s="30" t="str">
        <f>IF(CAO!B115="","",CAO!B115)</f>
        <v xml:space="preserve">Hector Fernández </v>
      </c>
      <c r="C68" s="37">
        <v>0.4395833333333334</v>
      </c>
      <c r="D68" s="38">
        <v>0.5090393518518518</v>
      </c>
      <c r="E68" s="39">
        <f t="shared" si="12"/>
        <v>0.0694560185185184</v>
      </c>
      <c r="F68" s="36">
        <f t="shared" si="13"/>
        <v>9</v>
      </c>
      <c r="G68" s="1"/>
      <c r="H68" s="2">
        <v>15</v>
      </c>
      <c r="I68" s="30" t="str">
        <f>IF(CAO!B90="","",CAO!B90)</f>
        <v>Manuel Valero</v>
      </c>
      <c r="J68" s="37">
        <v>0.4701388888888889</v>
      </c>
      <c r="K68" s="38">
        <v>0.5470023148148148</v>
      </c>
      <c r="L68" s="39">
        <f t="shared" si="16"/>
        <v>0.07686342592592588</v>
      </c>
      <c r="M68" s="36">
        <f t="shared" si="15"/>
        <v>12</v>
      </c>
    </row>
    <row r="69" spans="1:13" ht="12.75" outlineLevel="1">
      <c r="A69" s="2">
        <v>16</v>
      </c>
      <c r="B69" s="30" t="str">
        <f>IF(CAO!B116="","",CAO!B116)</f>
        <v xml:space="preserve">Joaquin Fidalgo </v>
      </c>
      <c r="C69" s="37"/>
      <c r="D69" s="38"/>
      <c r="E69" s="39" t="str">
        <f t="shared" si="12"/>
        <v xml:space="preserve">err tarjeta </v>
      </c>
      <c r="F69" s="36" t="str">
        <f t="shared" si="13"/>
        <v>-</v>
      </c>
      <c r="G69" s="1"/>
      <c r="H69" s="2">
        <v>16</v>
      </c>
      <c r="I69" s="30" t="str">
        <f>IF(CAO!B91="","",CAO!B91)</f>
        <v>Beltrán Sánchez</v>
      </c>
      <c r="J69" s="37">
        <v>0.4770833333333333</v>
      </c>
      <c r="K69" s="38">
        <v>0.5463657407407407</v>
      </c>
      <c r="L69" s="39">
        <f t="shared" si="16"/>
        <v>0.06928240740740743</v>
      </c>
      <c r="M69" s="36">
        <f t="shared" si="15"/>
        <v>11</v>
      </c>
    </row>
    <row r="70" spans="1:13" ht="12.75" outlineLevel="1">
      <c r="A70" s="2">
        <v>17</v>
      </c>
      <c r="B70" s="30" t="str">
        <f>IF(CAO!B117="","",CAO!B117)</f>
        <v>Juan Alonso Suco</v>
      </c>
      <c r="C70" s="37"/>
      <c r="D70" s="38"/>
      <c r="E70" s="39" t="str">
        <f t="shared" si="12"/>
        <v xml:space="preserve">err tarjeta </v>
      </c>
      <c r="F70" s="36" t="str">
        <f t="shared" si="13"/>
        <v>-</v>
      </c>
      <c r="G70" s="1"/>
      <c r="H70" s="2">
        <v>17</v>
      </c>
      <c r="I70" s="30" t="str">
        <f>IF(CAO!B92="","",CAO!B92)</f>
        <v>Rodrigo Toraño</v>
      </c>
      <c r="J70" s="37">
        <v>0.43194444444444446</v>
      </c>
      <c r="K70" s="38">
        <v>0.515173611111111</v>
      </c>
      <c r="L70" s="39">
        <f t="shared" si="16"/>
        <v>0.08322916666666658</v>
      </c>
      <c r="M70" s="36">
        <f t="shared" si="15"/>
        <v>13</v>
      </c>
    </row>
    <row r="71" spans="1:13" ht="12.75" outlineLevel="1">
      <c r="A71" s="2">
        <v>18</v>
      </c>
      <c r="B71" s="30" t="str">
        <f>IF(CAO!B118="","",CAO!B118)</f>
        <v>Luis Dieguez</v>
      </c>
      <c r="C71" s="37">
        <v>0.41875</v>
      </c>
      <c r="D71" s="38">
        <v>0.4796064814814815</v>
      </c>
      <c r="E71" s="39">
        <f t="shared" si="12"/>
        <v>0.060856481481481484</v>
      </c>
      <c r="F71" s="36">
        <f t="shared" si="13"/>
        <v>8</v>
      </c>
      <c r="G71" s="1"/>
      <c r="H71" s="2">
        <v>18</v>
      </c>
      <c r="I71" s="30" t="str">
        <f>IF(CAO!B93="","",CAO!B93)</f>
        <v>Ignacio Suárez</v>
      </c>
      <c r="J71" s="37"/>
      <c r="K71" s="38"/>
      <c r="L71" s="39" t="str">
        <f t="shared" si="16"/>
        <v xml:space="preserve">err tarjeta </v>
      </c>
      <c r="M71" s="36" t="str">
        <f t="shared" si="15"/>
        <v>-</v>
      </c>
    </row>
    <row r="72" spans="1:13" ht="12.75" outlineLevel="1">
      <c r="A72" s="2">
        <v>19</v>
      </c>
      <c r="B72" s="30" t="str">
        <f>IF(CAO!B119="","",CAO!B119)</f>
        <v>Enrique Sánchez</v>
      </c>
      <c r="C72" s="37">
        <v>0.4770833333333333</v>
      </c>
      <c r="D72" s="38"/>
      <c r="E72" s="39" t="str">
        <f t="shared" si="12"/>
        <v xml:space="preserve">err tarjeta </v>
      </c>
      <c r="F72" s="36" t="str">
        <f t="shared" si="13"/>
        <v>-</v>
      </c>
      <c r="G72" s="1"/>
      <c r="H72" s="2">
        <v>19</v>
      </c>
      <c r="I72" s="30" t="str">
        <f>IF(CAO!B94="","",CAO!B94)</f>
        <v>Alejandro Vallina</v>
      </c>
      <c r="J72" s="37">
        <v>0.4354166666666666</v>
      </c>
      <c r="K72" s="38">
        <v>0.5013078703703704</v>
      </c>
      <c r="L72" s="39">
        <f t="shared" si="16"/>
        <v>0.06589120370370377</v>
      </c>
      <c r="M72" s="36">
        <f t="shared" si="15"/>
        <v>9</v>
      </c>
    </row>
    <row r="73" spans="1:13" ht="12.75" outlineLevel="1">
      <c r="A73" s="2">
        <v>20</v>
      </c>
      <c r="B73" s="30" t="str">
        <f>IF(CAO!B120="","",CAO!B120)</f>
        <v>Adolfo Faza</v>
      </c>
      <c r="C73" s="37">
        <v>0.4708333333333334</v>
      </c>
      <c r="D73" s="38">
        <v>0.5302083333333333</v>
      </c>
      <c r="E73" s="39">
        <f t="shared" si="12"/>
        <v>0.0593749999999999</v>
      </c>
      <c r="F73" s="36">
        <f t="shared" si="13"/>
        <v>7</v>
      </c>
      <c r="G73" s="1"/>
      <c r="H73" s="2">
        <v>20</v>
      </c>
      <c r="I73" s="30" t="str">
        <f>IF(CAO!B95="","",CAO!B95)</f>
        <v>Manuel Espina</v>
      </c>
      <c r="J73" s="37">
        <v>0.44236111111111115</v>
      </c>
      <c r="K73" s="38">
        <v>0.4802662037037037</v>
      </c>
      <c r="L73" s="39">
        <f t="shared" si="16"/>
        <v>0.03790509259259256</v>
      </c>
      <c r="M73" s="36">
        <f t="shared" si="15"/>
        <v>2</v>
      </c>
    </row>
    <row r="74" spans="1:13" ht="12.75" outlineLevel="1">
      <c r="A74" s="2">
        <v>21</v>
      </c>
      <c r="B74" s="30" t="str">
        <f>IF(CAO!B121="","",CAO!B121)</f>
        <v>Jorge Álvarez</v>
      </c>
      <c r="C74" s="37"/>
      <c r="D74" s="38"/>
      <c r="E74" s="39" t="str">
        <f t="shared" si="12"/>
        <v xml:space="preserve">err tarjeta </v>
      </c>
      <c r="F74" s="36" t="str">
        <f t="shared" si="13"/>
        <v>-</v>
      </c>
      <c r="G74" s="1"/>
      <c r="H74" s="2">
        <v>21</v>
      </c>
      <c r="I74" s="30" t="str">
        <f>IF(CAO!B96="","",CAO!B96)</f>
        <v>Carlos Llerandi</v>
      </c>
      <c r="J74" s="37">
        <v>0.46319444444444446</v>
      </c>
      <c r="K74" s="38">
        <v>0.5057175925925926</v>
      </c>
      <c r="L74" s="39">
        <f>IF(K74="","err tarjeta ",K74-J74)</f>
        <v>0.04252314814814817</v>
      </c>
      <c r="M74" s="36">
        <f t="shared" si="15"/>
        <v>4</v>
      </c>
    </row>
    <row r="75" spans="1:9" ht="12.75" outlineLevel="1">
      <c r="A75" s="2">
        <v>22</v>
      </c>
      <c r="B75" s="30" t="str">
        <f>IF(CAO!B122="","",CAO!B122)</f>
        <v>Ángel Espina</v>
      </c>
      <c r="C75" s="37">
        <v>0.4666666666666666</v>
      </c>
      <c r="D75" s="38">
        <v>0.5434375</v>
      </c>
      <c r="E75" s="39">
        <f t="shared" si="12"/>
        <v>0.0767708333333334</v>
      </c>
      <c r="F75" s="36">
        <f t="shared" si="13"/>
        <v>11</v>
      </c>
      <c r="G75" s="1"/>
      <c r="H75" s="2"/>
      <c r="I75" s="30"/>
    </row>
    <row r="76" spans="1:9" ht="12.75" outlineLevel="1">
      <c r="A76" s="2">
        <v>23</v>
      </c>
      <c r="B76" s="30" t="str">
        <f>IF(CAO!B123="","",CAO!B123)</f>
        <v>Vicente Llerandi</v>
      </c>
      <c r="C76" s="37"/>
      <c r="D76" s="38"/>
      <c r="E76" s="39" t="str">
        <f t="shared" si="12"/>
        <v xml:space="preserve">err tarjeta </v>
      </c>
      <c r="F76" s="36" t="str">
        <f t="shared" si="13"/>
        <v>-</v>
      </c>
      <c r="G76" s="1"/>
      <c r="H76" s="2"/>
      <c r="I76" s="30" t="str">
        <f>IF(CAO!B98="","",CAO!B98)</f>
        <v/>
      </c>
    </row>
    <row r="77" spans="1:9" ht="12.75" outlineLevel="1">
      <c r="A77" s="2">
        <v>24</v>
      </c>
      <c r="B77" s="30" t="str">
        <f>IF(CAO!B124="","",CAO!B124)</f>
        <v>Ramón Santurio</v>
      </c>
      <c r="C77" s="37">
        <v>0.43124999999999997</v>
      </c>
      <c r="D77" s="38">
        <v>0.4763310185185185</v>
      </c>
      <c r="E77" s="39">
        <f t="shared" si="12"/>
        <v>0.045081018518518534</v>
      </c>
      <c r="F77" s="36">
        <f t="shared" si="13"/>
        <v>2</v>
      </c>
      <c r="G77" s="1"/>
      <c r="H77" s="2"/>
      <c r="I77" s="30" t="str">
        <f>IF(CAO!B99="","",CAO!B99)</f>
        <v/>
      </c>
    </row>
    <row r="78" spans="1:9" ht="12.75" outlineLevel="1">
      <c r="A78" s="2">
        <v>25</v>
      </c>
      <c r="B78" s="30" t="str">
        <f>IF(CAO!B125="","",CAO!B125)</f>
        <v>Eladio García</v>
      </c>
      <c r="C78" s="37">
        <v>0.4166666666666667</v>
      </c>
      <c r="D78" s="38">
        <v>0.4655092592592593</v>
      </c>
      <c r="E78" s="39">
        <f t="shared" si="12"/>
        <v>0.048842592592592604</v>
      </c>
      <c r="F78" s="36">
        <f t="shared" si="13"/>
        <v>3</v>
      </c>
      <c r="G78" s="1"/>
      <c r="H78" s="2"/>
      <c r="I78" s="30" t="str">
        <f>IF(CAO!B100="","",CAO!B100)</f>
        <v/>
      </c>
    </row>
    <row r="79" spans="2:10" ht="12.75" outlineLevel="1">
      <c r="B79" t="s">
        <v>13</v>
      </c>
      <c r="C79" s="22">
        <f>COUNT(C54:C78)</f>
        <v>17</v>
      </c>
      <c r="G79" s="1"/>
      <c r="I79" t="s">
        <v>13</v>
      </c>
      <c r="J79" s="22">
        <f>COUNT(J54:J74)</f>
        <v>17</v>
      </c>
    </row>
    <row r="80" spans="1:12" ht="6" customHeight="1" outlineLevel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7" ht="15.75" outlineLevel="1">
      <c r="A81" s="2"/>
      <c r="B81" s="24" t="s">
        <v>8</v>
      </c>
      <c r="G81" s="1"/>
    </row>
    <row r="82" spans="1:7" ht="12.75" outlineLevel="1">
      <c r="A82" s="2"/>
      <c r="B82" s="2"/>
      <c r="C82" t="s">
        <v>16</v>
      </c>
      <c r="D82" t="s">
        <v>17</v>
      </c>
      <c r="E82" t="s">
        <v>18</v>
      </c>
      <c r="F82" t="s">
        <v>7</v>
      </c>
      <c r="G82" s="1"/>
    </row>
    <row r="83" spans="1:7" ht="12.75" outlineLevel="1">
      <c r="A83" s="2">
        <v>1</v>
      </c>
      <c r="B83" s="30" t="str">
        <f>IF(CAO!B7="","",CAO!B7)</f>
        <v>Carlos Fernández</v>
      </c>
      <c r="C83" s="37"/>
      <c r="D83" s="38"/>
      <c r="E83" s="39" t="str">
        <f aca="true" t="shared" si="17" ref="E83:E93">IF(D83="","err tarjeta ",D83-C83)</f>
        <v xml:space="preserve">err tarjeta </v>
      </c>
      <c r="F83" s="36" t="str">
        <f>IF(D83=0,"-",RANK(E83,$E$83:$E$98,1))</f>
        <v>-</v>
      </c>
      <c r="G83" s="1"/>
    </row>
    <row r="84" spans="1:7" ht="12.75" outlineLevel="1">
      <c r="A84" s="2">
        <v>2</v>
      </c>
      <c r="B84" s="30" t="str">
        <f>IF(CAO!B8="","",CAO!B8)</f>
        <v>José Pardo</v>
      </c>
      <c r="C84" s="37"/>
      <c r="D84" s="38"/>
      <c r="E84" s="39" t="str">
        <f t="shared" si="17"/>
        <v xml:space="preserve">err tarjeta </v>
      </c>
      <c r="F84" s="36" t="str">
        <f aca="true" t="shared" si="18" ref="F84:F98">IF(D84=0,"-",RANK(E84,$E$83:$E$98,1))</f>
        <v>-</v>
      </c>
      <c r="G84" s="1"/>
    </row>
    <row r="85" spans="1:7" ht="12.75" outlineLevel="1">
      <c r="A85" s="2">
        <v>3</v>
      </c>
      <c r="B85" s="30" t="str">
        <f>IF(CAO!B9="","",CAO!B9)</f>
        <v>Alexander Rezzonico</v>
      </c>
      <c r="C85" s="37"/>
      <c r="D85" s="38"/>
      <c r="E85" s="39" t="str">
        <f t="shared" si="17"/>
        <v xml:space="preserve">err tarjeta </v>
      </c>
      <c r="F85" s="36" t="str">
        <f t="shared" si="18"/>
        <v>-</v>
      </c>
      <c r="G85" s="1"/>
    </row>
    <row r="86" spans="1:7" ht="12.75" outlineLevel="1">
      <c r="A86" s="2">
        <v>4</v>
      </c>
      <c r="B86" s="30" t="str">
        <f>IF(CAO!B10="","",CAO!B10)</f>
        <v>Hugo Sánchez</v>
      </c>
      <c r="C86" s="37">
        <v>0.44097222222222227</v>
      </c>
      <c r="D86" s="38">
        <v>0.46667824074074077</v>
      </c>
      <c r="E86" s="39">
        <f t="shared" si="17"/>
        <v>0.025706018518518503</v>
      </c>
      <c r="F86" s="36">
        <f t="shared" si="18"/>
        <v>3</v>
      </c>
      <c r="G86" s="1"/>
    </row>
    <row r="87" spans="1:7" ht="12.75" outlineLevel="1">
      <c r="A87" s="2">
        <v>5</v>
      </c>
      <c r="B87" s="30" t="str">
        <f>IF(CAO!B11="","",CAO!B11)</f>
        <v>Miguel Fernández</v>
      </c>
      <c r="C87" s="37"/>
      <c r="D87" s="38"/>
      <c r="E87" s="39" t="str">
        <f t="shared" si="17"/>
        <v xml:space="preserve">err tarjeta </v>
      </c>
      <c r="F87" s="36" t="str">
        <f t="shared" si="18"/>
        <v>-</v>
      </c>
      <c r="G87" s="1"/>
    </row>
    <row r="88" spans="1:7" ht="12.75" outlineLevel="1">
      <c r="A88" s="2">
        <v>6</v>
      </c>
      <c r="B88" s="30" t="str">
        <f>IF(CAO!B12="","",CAO!B12)</f>
        <v xml:space="preserve">Alba Perez </v>
      </c>
      <c r="C88" s="37">
        <v>0.43402777777777773</v>
      </c>
      <c r="D88" s="38">
        <v>0.4649884259259259</v>
      </c>
      <c r="E88" s="39">
        <f t="shared" si="17"/>
        <v>0.03096064814814814</v>
      </c>
      <c r="F88" s="36">
        <f t="shared" si="18"/>
        <v>4</v>
      </c>
      <c r="G88" s="1"/>
    </row>
    <row r="89" spans="1:7" ht="12.75" outlineLevel="1">
      <c r="A89" s="2">
        <v>7</v>
      </c>
      <c r="B89" s="30" t="str">
        <f>IF(CAO!B13="","",CAO!B13)</f>
        <v>Nicolás Ricoy</v>
      </c>
      <c r="C89" s="37">
        <v>0.5125000000000001</v>
      </c>
      <c r="D89" s="38">
        <v>0.5362731481481481</v>
      </c>
      <c r="E89" s="39">
        <f t="shared" si="17"/>
        <v>0.023773148148148016</v>
      </c>
      <c r="F89" s="36">
        <f t="shared" si="18"/>
        <v>2</v>
      </c>
      <c r="G89" s="1"/>
    </row>
    <row r="90" spans="1:7" ht="12.75">
      <c r="A90" s="2">
        <v>8</v>
      </c>
      <c r="B90" s="30" t="str">
        <f>IF(CAO!B14="","",CAO!B14)</f>
        <v>Miguel Guerrero</v>
      </c>
      <c r="C90" s="37"/>
      <c r="D90" s="38"/>
      <c r="E90" s="39" t="str">
        <f t="shared" si="17"/>
        <v xml:space="preserve">err tarjeta </v>
      </c>
      <c r="F90" s="36" t="str">
        <f t="shared" si="18"/>
        <v>-</v>
      </c>
      <c r="G90" s="1"/>
    </row>
    <row r="91" spans="1:7" ht="12.75">
      <c r="A91" s="2">
        <v>9</v>
      </c>
      <c r="B91" s="30" t="str">
        <f>IF(CAO!B15="","",CAO!B15)</f>
        <v>Olaya Guerrero</v>
      </c>
      <c r="C91" s="37"/>
      <c r="D91" s="38"/>
      <c r="E91" s="39" t="str">
        <f t="shared" si="17"/>
        <v xml:space="preserve">err tarjeta </v>
      </c>
      <c r="F91" s="36" t="str">
        <f t="shared" si="18"/>
        <v>-</v>
      </c>
      <c r="G91" s="1"/>
    </row>
    <row r="92" spans="1:7" ht="12.75">
      <c r="A92" s="2">
        <v>10</v>
      </c>
      <c r="B92" s="30" t="str">
        <f>IF(CAO!B16="","",CAO!B16)</f>
        <v>Carlota Miranda</v>
      </c>
      <c r="C92" s="37">
        <v>0.4444444444444444</v>
      </c>
      <c r="D92" s="38"/>
      <c r="E92" s="39" t="str">
        <f t="shared" si="17"/>
        <v xml:space="preserve">err tarjeta </v>
      </c>
      <c r="F92" s="36" t="str">
        <f t="shared" si="18"/>
        <v>-</v>
      </c>
      <c r="G92" s="1"/>
    </row>
    <row r="93" spans="1:7" ht="12.75">
      <c r="A93" s="2">
        <v>11</v>
      </c>
      <c r="B93" s="30" t="str">
        <f>IF(CAO!B17="","",CAO!B17)</f>
        <v>Rebeca Cueli</v>
      </c>
      <c r="C93" s="37">
        <v>0.4513888888888889</v>
      </c>
      <c r="D93" s="38"/>
      <c r="E93" s="39" t="str">
        <f t="shared" si="17"/>
        <v xml:space="preserve">err tarjeta </v>
      </c>
      <c r="F93" s="36" t="str">
        <f t="shared" si="18"/>
        <v>-</v>
      </c>
      <c r="G93" s="1"/>
    </row>
    <row r="94" spans="1:7" ht="12.75">
      <c r="A94" s="2">
        <v>12</v>
      </c>
      <c r="B94" s="30" t="str">
        <f>IF(CAO!B18="","",CAO!B18)</f>
        <v>Sara García</v>
      </c>
      <c r="C94" s="37">
        <v>0.4583333333333333</v>
      </c>
      <c r="D94" s="38"/>
      <c r="E94" s="39" t="str">
        <f>IF(D94="","err tarjeta ",D94-C94)</f>
        <v xml:space="preserve">err tarjeta </v>
      </c>
      <c r="F94" s="36" t="str">
        <f t="shared" si="18"/>
        <v>-</v>
      </c>
      <c r="G94" s="1"/>
    </row>
    <row r="95" spans="1:7" ht="12.75">
      <c r="A95" s="2">
        <v>13</v>
      </c>
      <c r="B95" s="30" t="str">
        <f>IF(CAO!B19="","",CAO!B19)</f>
        <v>Andrés Laruelo</v>
      </c>
      <c r="C95" s="37"/>
      <c r="D95" s="38"/>
      <c r="E95" s="39" t="str">
        <f>IF(D95="","err tarjeta ",D95-C95)</f>
        <v xml:space="preserve">err tarjeta </v>
      </c>
      <c r="F95" s="36" t="str">
        <f t="shared" si="18"/>
        <v>-</v>
      </c>
      <c r="G95" s="1"/>
    </row>
    <row r="96" spans="1:7" ht="12.75">
      <c r="A96" s="2">
        <v>14</v>
      </c>
      <c r="B96" s="30" t="str">
        <f>IF(CAO!B20="","",CAO!B20)</f>
        <v>Julia Llerandi</v>
      </c>
      <c r="C96" s="37"/>
      <c r="D96" s="38"/>
      <c r="E96" s="39" t="str">
        <f>IF(D96="","err tarjeta ",D96-C96)</f>
        <v xml:space="preserve">err tarjeta </v>
      </c>
      <c r="F96" s="36" t="str">
        <f t="shared" si="18"/>
        <v>-</v>
      </c>
      <c r="G96" s="1"/>
    </row>
    <row r="97" spans="1:7" ht="12.75">
      <c r="A97" s="2">
        <v>15</v>
      </c>
      <c r="B97" s="30" t="str">
        <f>IF(CAO!B21="","",CAO!B21)</f>
        <v>Nel Menéndez</v>
      </c>
      <c r="C97" s="37">
        <v>0.4305555555555556</v>
      </c>
      <c r="D97" s="38">
        <v>0.46444444444444444</v>
      </c>
      <c r="E97" s="39">
        <f>IF(D97="","err tarjeta ",D97-C97)</f>
        <v>0.03388888888888886</v>
      </c>
      <c r="F97" s="36">
        <f t="shared" si="18"/>
        <v>5</v>
      </c>
      <c r="G97" s="1"/>
    </row>
    <row r="98" spans="1:7" ht="12.75">
      <c r="A98" s="2">
        <v>16</v>
      </c>
      <c r="B98" s="30" t="str">
        <f>IF(CAO!B22="","",CAO!B22)</f>
        <v>Antonio Fernández</v>
      </c>
      <c r="C98" s="37">
        <v>0.4479166666666667</v>
      </c>
      <c r="D98" s="38">
        <v>0.466886574074074</v>
      </c>
      <c r="E98" s="39">
        <f>IF(D98="","err tarjeta ",D98-C98)</f>
        <v>0.018969907407407338</v>
      </c>
      <c r="F98" s="36">
        <f t="shared" si="18"/>
        <v>1</v>
      </c>
      <c r="G98" s="1"/>
    </row>
    <row r="99" spans="1:7" ht="12.75">
      <c r="A99" s="2"/>
      <c r="B99" s="30"/>
      <c r="C99" s="64"/>
      <c r="D99" s="65"/>
      <c r="E99" s="66"/>
      <c r="F99" s="36"/>
      <c r="G99" s="1"/>
    </row>
    <row r="100" spans="2:6" ht="12.75">
      <c r="B100" t="s">
        <v>13</v>
      </c>
      <c r="C100" s="22">
        <f>COUNT(C83:C98)</f>
        <v>8</v>
      </c>
      <c r="D100" s="65"/>
      <c r="E100" s="66"/>
      <c r="F100" s="36"/>
    </row>
  </sheetData>
  <mergeCells count="1">
    <mergeCell ref="C1:E1"/>
  </mergeCells>
  <conditionalFormatting sqref="M5:M21 F54:F78 M25 M45:M49 M54:M74 F5:F20 F83:F100 F25:F49">
    <cfRule type="cellIs" priority="26" dxfId="4" operator="equal" stopIfTrue="1">
      <formula>3</formula>
    </cfRule>
    <cfRule type="cellIs" priority="27" dxfId="3" operator="equal" stopIfTrue="1">
      <formula>1</formula>
    </cfRule>
    <cfRule type="cellIs" priority="28" dxfId="2" operator="equal" stopIfTrue="1">
      <formula>2</formula>
    </cfRule>
  </conditionalFormatting>
  <conditionalFormatting sqref="L5:L21 E25:E49 L25:L49 E54:E78 E83:E100">
    <cfRule type="expression" priority="7" dxfId="0" stopIfTrue="1">
      <formula>C5=""</formula>
    </cfRule>
  </conditionalFormatting>
  <conditionalFormatting sqref="E5:E20">
    <cfRule type="expression" priority="5" dxfId="0" stopIfTrue="1">
      <formula>C5=""</formula>
    </cfRule>
  </conditionalFormatting>
  <conditionalFormatting sqref="L54:L74">
    <cfRule type="expression" priority="4" dxfId="0" stopIfTrue="1">
      <formula>J54=""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horizontalDpi="26478" verticalDpi="26478" orientation="landscape" paperSize="9" scale="1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workbookViewId="0" topLeftCell="A10">
      <selection activeCell="D71" sqref="D71"/>
    </sheetView>
  </sheetViews>
  <sheetFormatPr defaultColWidth="11.00390625" defaultRowHeight="12.75" outlineLevelRow="1"/>
  <cols>
    <col min="1" max="1" width="4.421875" style="0" customWidth="1"/>
    <col min="2" max="2" width="30.421875" style="0" bestFit="1" customWidth="1"/>
    <col min="3" max="3" width="12.00390625" style="0" customWidth="1"/>
    <col min="4" max="4" width="12.140625" style="0" bestFit="1" customWidth="1"/>
    <col min="5" max="5" width="15.57421875" style="0" customWidth="1"/>
    <col min="6" max="6" width="6.8515625" style="0" customWidth="1"/>
    <col min="7" max="7" width="0.9921875" style="0" customWidth="1"/>
    <col min="8" max="8" width="4.8515625" style="0" customWidth="1"/>
    <col min="9" max="9" width="28.57421875" style="0" bestFit="1" customWidth="1"/>
    <col min="11" max="11" width="11.8515625" style="0" bestFit="1" customWidth="1"/>
    <col min="12" max="12" width="15.57421875" style="0" customWidth="1"/>
    <col min="13" max="13" width="6.8515625" style="0" customWidth="1"/>
  </cols>
  <sheetData>
    <row r="1" spans="2:5" ht="23.25" outlineLevel="1">
      <c r="B1" s="32">
        <v>41377</v>
      </c>
      <c r="C1" s="86" t="s">
        <v>1</v>
      </c>
      <c r="D1" s="86"/>
      <c r="E1" s="86"/>
    </row>
    <row r="3" spans="1:9" ht="15.75" outlineLevel="1">
      <c r="A3" s="3"/>
      <c r="B3" s="25" t="s">
        <v>10</v>
      </c>
      <c r="G3" s="1"/>
      <c r="H3" s="6"/>
      <c r="I3" s="31" t="s">
        <v>15</v>
      </c>
    </row>
    <row r="4" spans="1:13" ht="12.75" outlineLevel="1">
      <c r="A4" s="3"/>
      <c r="B4" s="3"/>
      <c r="C4" t="s">
        <v>16</v>
      </c>
      <c r="D4" t="s">
        <v>17</v>
      </c>
      <c r="E4" t="s">
        <v>18</v>
      </c>
      <c r="F4" t="s">
        <v>7</v>
      </c>
      <c r="G4" s="1"/>
      <c r="H4" s="6"/>
      <c r="I4" s="6"/>
      <c r="J4" t="s">
        <v>16</v>
      </c>
      <c r="K4" t="s">
        <v>17</v>
      </c>
      <c r="L4" t="s">
        <v>18</v>
      </c>
      <c r="M4" t="s">
        <v>7</v>
      </c>
    </row>
    <row r="5" spans="1:13" ht="12.75" outlineLevel="1">
      <c r="A5" s="3">
        <v>1</v>
      </c>
      <c r="B5" s="30" t="str">
        <f>IF(CAO!B56="","",CAO!B56)</f>
        <v>Isabel Vega</v>
      </c>
      <c r="C5" s="37">
        <v>0.7104166666666667</v>
      </c>
      <c r="D5" s="38">
        <v>0.7420023148148148</v>
      </c>
      <c r="E5" s="39">
        <f aca="true" t="shared" si="0" ref="E5:E14">IF(D5="","err tarjeta ",D5-C5)</f>
        <v>0.03158564814814813</v>
      </c>
      <c r="F5" s="36">
        <f>IF(D5=0,"-",RANK(E5,$E$5:$E$20,1))</f>
        <v>8</v>
      </c>
      <c r="G5" s="1"/>
      <c r="H5" s="6">
        <v>1</v>
      </c>
      <c r="I5" s="30" t="str">
        <f>IF(CAO!B155="","",CAO!B155)</f>
        <v>Salvador González</v>
      </c>
      <c r="J5" s="37"/>
      <c r="K5" s="38"/>
      <c r="L5" s="39" t="str">
        <f aca="true" t="shared" si="1" ref="L5:L17">IF(K5="","err tarjeta ",K5-J5)</f>
        <v xml:space="preserve">err tarjeta </v>
      </c>
      <c r="M5" s="36" t="str">
        <f aca="true" t="shared" si="2" ref="M5:M17">IF(K5=0,"-",RANK(L5,$L$5:$L$17,1))</f>
        <v>-</v>
      </c>
    </row>
    <row r="6" spans="1:13" ht="12.75" outlineLevel="1">
      <c r="A6" s="3">
        <v>2</v>
      </c>
      <c r="B6" s="30" t="str">
        <f>IF(CAO!B57="","",CAO!B57)</f>
        <v>Juan Ramón Díaz</v>
      </c>
      <c r="C6" s="37"/>
      <c r="D6" s="38"/>
      <c r="E6" s="39" t="str">
        <f t="shared" si="0"/>
        <v xml:space="preserve">err tarjeta </v>
      </c>
      <c r="F6" s="36" t="str">
        <f aca="true" t="shared" si="3" ref="F6:F20">IF(D6=0,"-",RANK(E6,$E$5:$E$20,1))</f>
        <v>-</v>
      </c>
      <c r="G6" s="1"/>
      <c r="H6" s="6">
        <v>2</v>
      </c>
      <c r="I6" s="30" t="str">
        <f>IF(CAO!B156="","",CAO!B156)</f>
        <v>Andrés del Bustio</v>
      </c>
      <c r="J6" s="37">
        <v>0.71875</v>
      </c>
      <c r="K6" s="38">
        <v>0.7367592592592592</v>
      </c>
      <c r="L6" s="39">
        <f t="shared" si="1"/>
        <v>0.018009259259259225</v>
      </c>
      <c r="M6" s="36">
        <f t="shared" si="2"/>
        <v>1</v>
      </c>
    </row>
    <row r="7" spans="1:13" ht="12.75" outlineLevel="1">
      <c r="A7" s="3">
        <v>3</v>
      </c>
      <c r="B7" s="30" t="str">
        <f>IF(CAO!B58="","",CAO!B58)</f>
        <v>Nuria Rodríguez</v>
      </c>
      <c r="C7" s="37"/>
      <c r="D7" s="38"/>
      <c r="E7" s="39" t="str">
        <f t="shared" si="0"/>
        <v xml:space="preserve">err tarjeta </v>
      </c>
      <c r="F7" s="36" t="str">
        <f t="shared" si="3"/>
        <v>-</v>
      </c>
      <c r="G7" s="1"/>
      <c r="H7" s="6">
        <v>3</v>
      </c>
      <c r="I7" s="30" t="str">
        <f>IF(CAO!B157="","",CAO!B157)</f>
        <v>Benedicto Santos</v>
      </c>
      <c r="J7" s="37">
        <v>0.6979166666666666</v>
      </c>
      <c r="K7" s="38"/>
      <c r="L7" s="39" t="str">
        <f t="shared" si="1"/>
        <v xml:space="preserve">err tarjeta </v>
      </c>
      <c r="M7" s="36" t="str">
        <f t="shared" si="2"/>
        <v>-</v>
      </c>
    </row>
    <row r="8" spans="1:13" ht="12.75" outlineLevel="1">
      <c r="A8" s="3">
        <v>4</v>
      </c>
      <c r="B8" s="30" t="str">
        <f>IF(CAO!B59="","",CAO!B59)</f>
        <v>Iván Arboleya</v>
      </c>
      <c r="C8" s="37">
        <v>0.6965277777777777</v>
      </c>
      <c r="D8" s="38">
        <v>0.7100462962962962</v>
      </c>
      <c r="E8" s="39">
        <f t="shared" si="0"/>
        <v>0.013518518518518485</v>
      </c>
      <c r="F8" s="36">
        <f t="shared" si="3"/>
        <v>3</v>
      </c>
      <c r="G8" s="1"/>
      <c r="H8" s="6">
        <v>4</v>
      </c>
      <c r="I8" s="30" t="str">
        <f>IF(CAO!B158="","",CAO!B158)</f>
        <v>César Menéndez</v>
      </c>
      <c r="J8" s="37"/>
      <c r="K8" s="38"/>
      <c r="L8" s="39" t="str">
        <f t="shared" si="1"/>
        <v xml:space="preserve">err tarjeta </v>
      </c>
      <c r="M8" s="36" t="str">
        <f t="shared" si="2"/>
        <v>-</v>
      </c>
    </row>
    <row r="9" spans="1:13" ht="12.75" outlineLevel="1">
      <c r="A9" s="3">
        <v>5</v>
      </c>
      <c r="B9" s="30" t="str">
        <f>IF(CAO!B60="","",CAO!B60)</f>
        <v>Inés García</v>
      </c>
      <c r="C9" s="37">
        <v>0.6895833333333333</v>
      </c>
      <c r="D9" s="38">
        <v>0.7081481481481481</v>
      </c>
      <c r="E9" s="39">
        <f t="shared" si="0"/>
        <v>0.018564814814814756</v>
      </c>
      <c r="F9" s="36">
        <f t="shared" si="3"/>
        <v>6</v>
      </c>
      <c r="G9" s="1"/>
      <c r="H9" s="6">
        <v>5</v>
      </c>
      <c r="I9" s="30" t="str">
        <f>IF(CAO!B159="","",CAO!B159)</f>
        <v xml:space="preserve">Gonzalo Rosal </v>
      </c>
      <c r="J9" s="37">
        <v>0.7083333333333334</v>
      </c>
      <c r="K9" s="38">
        <v>0.731412037037037</v>
      </c>
      <c r="L9" s="39">
        <f t="shared" si="1"/>
        <v>0.023078703703703685</v>
      </c>
      <c r="M9" s="36">
        <f t="shared" si="2"/>
        <v>3</v>
      </c>
    </row>
    <row r="10" spans="1:13" ht="12.75" outlineLevel="1">
      <c r="A10" s="3">
        <v>6</v>
      </c>
      <c r="B10" s="30"/>
      <c r="C10" s="37"/>
      <c r="D10" s="38"/>
      <c r="E10" s="39" t="str">
        <f t="shared" si="0"/>
        <v xml:space="preserve">err tarjeta </v>
      </c>
      <c r="F10" s="36" t="str">
        <f t="shared" si="3"/>
        <v>-</v>
      </c>
      <c r="G10" s="1"/>
      <c r="H10" s="6">
        <v>6</v>
      </c>
      <c r="I10" s="30" t="str">
        <f>IF(CAO!B160="","",CAO!B160)</f>
        <v>David Sotres</v>
      </c>
      <c r="J10" s="37">
        <v>0.7013888888888888</v>
      </c>
      <c r="K10" s="38">
        <v>0.7232986111111112</v>
      </c>
      <c r="L10" s="39">
        <f t="shared" si="1"/>
        <v>0.021909722222222316</v>
      </c>
      <c r="M10" s="36">
        <f t="shared" si="2"/>
        <v>2</v>
      </c>
    </row>
    <row r="11" spans="1:13" ht="12.75" outlineLevel="1">
      <c r="A11" s="3">
        <v>7</v>
      </c>
      <c r="B11" s="30"/>
      <c r="C11" s="37"/>
      <c r="D11" s="38"/>
      <c r="E11" s="39" t="str">
        <f t="shared" si="0"/>
        <v xml:space="preserve">err tarjeta </v>
      </c>
      <c r="F11" s="36" t="str">
        <f t="shared" si="3"/>
        <v>-</v>
      </c>
      <c r="G11" s="1"/>
      <c r="H11" s="6">
        <v>7</v>
      </c>
      <c r="I11" s="30"/>
      <c r="J11" s="37"/>
      <c r="K11" s="38"/>
      <c r="L11" s="39" t="str">
        <f t="shared" si="1"/>
        <v xml:space="preserve">err tarjeta </v>
      </c>
      <c r="M11" s="36" t="str">
        <f t="shared" si="2"/>
        <v>-</v>
      </c>
    </row>
    <row r="12" spans="1:13" ht="12.75" outlineLevel="1">
      <c r="A12" s="3">
        <v>8</v>
      </c>
      <c r="B12" s="30" t="str">
        <f>IF(CAO!B63="","",CAO!B63)</f>
        <v xml:space="preserve">Jimena Calvo </v>
      </c>
      <c r="C12" s="37">
        <v>0.717361111111111</v>
      </c>
      <c r="D12" s="38"/>
      <c r="E12" s="39" t="str">
        <f t="shared" si="0"/>
        <v xml:space="preserve">err tarjeta </v>
      </c>
      <c r="F12" s="36" t="str">
        <f t="shared" si="3"/>
        <v>-</v>
      </c>
      <c r="G12" s="1"/>
      <c r="H12" s="6">
        <v>8</v>
      </c>
      <c r="I12" s="30" t="str">
        <f>IF(CAO!B162="","",CAO!B162)</f>
        <v>Roberto Ferrero</v>
      </c>
      <c r="J12" s="37">
        <v>0.6875</v>
      </c>
      <c r="K12" s="38">
        <v>0.718136574074074</v>
      </c>
      <c r="L12" s="39">
        <f t="shared" si="1"/>
        <v>0.030636574074074052</v>
      </c>
      <c r="M12" s="36">
        <f t="shared" si="2"/>
        <v>4</v>
      </c>
    </row>
    <row r="13" spans="1:13" ht="12.75" outlineLevel="1">
      <c r="A13" s="3">
        <v>9</v>
      </c>
      <c r="B13" s="30" t="str">
        <f>IF(CAO!B64="","",CAO!B64)</f>
        <v>Manuel Franco</v>
      </c>
      <c r="C13" s="37">
        <v>0.7243055555555555</v>
      </c>
      <c r="D13" s="38">
        <v>0.7347222222222222</v>
      </c>
      <c r="E13" s="39">
        <f t="shared" si="0"/>
        <v>0.01041666666666663</v>
      </c>
      <c r="F13" s="36">
        <f t="shared" si="3"/>
        <v>1</v>
      </c>
      <c r="G13" s="1"/>
      <c r="H13" s="6">
        <v>9</v>
      </c>
      <c r="I13" s="30" t="str">
        <f>IF(CAO!B163="","",CAO!B163)</f>
        <v>Roberto Vicente</v>
      </c>
      <c r="J13" s="37">
        <v>0.7118055555555555</v>
      </c>
      <c r="K13" s="38"/>
      <c r="L13" s="39" t="str">
        <f t="shared" si="1"/>
        <v xml:space="preserve">err tarjeta </v>
      </c>
      <c r="M13" s="36" t="str">
        <f t="shared" si="2"/>
        <v>-</v>
      </c>
    </row>
    <row r="14" spans="1:13" ht="12.75" outlineLevel="1">
      <c r="A14" s="3">
        <v>10</v>
      </c>
      <c r="B14" s="30" t="str">
        <f>IF(CAO!B65="","",CAO!B65)</f>
        <v>Íñigo Alcántara</v>
      </c>
      <c r="C14" s="37">
        <v>0.6930555555555555</v>
      </c>
      <c r="D14" s="38">
        <v>0.7069791666666667</v>
      </c>
      <c r="E14" s="39">
        <f t="shared" si="0"/>
        <v>0.013923611111111178</v>
      </c>
      <c r="F14" s="36">
        <f t="shared" si="3"/>
        <v>4</v>
      </c>
      <c r="G14" s="1"/>
      <c r="H14" s="6">
        <v>10</v>
      </c>
      <c r="I14" s="30" t="str">
        <f>IF(CAO!B164="","",CAO!B164)</f>
        <v>Pablo Álvarez</v>
      </c>
      <c r="J14" s="37">
        <v>0.6909722222222222</v>
      </c>
      <c r="K14" s="38"/>
      <c r="L14" s="39" t="str">
        <f t="shared" si="1"/>
        <v xml:space="preserve">err tarjeta </v>
      </c>
      <c r="M14" s="36" t="str">
        <f t="shared" si="2"/>
        <v>-</v>
      </c>
    </row>
    <row r="15" spans="1:13" ht="12.75" outlineLevel="1">
      <c r="A15" s="3">
        <v>11</v>
      </c>
      <c r="B15" s="30" t="str">
        <f>IF(CAO!B66="","",CAO!B66)</f>
        <v>Ana Mendoza</v>
      </c>
      <c r="C15" s="37">
        <v>0.7208333333333333</v>
      </c>
      <c r="D15" s="38">
        <v>0.7359375</v>
      </c>
      <c r="E15" s="39">
        <f aca="true" t="shared" si="4" ref="E15:E20">IF(D15="","err tarjeta ",D15-C15)</f>
        <v>0.015104166666666696</v>
      </c>
      <c r="F15" s="36">
        <f t="shared" si="3"/>
        <v>5</v>
      </c>
      <c r="G15" s="1"/>
      <c r="H15" s="6">
        <v>11</v>
      </c>
      <c r="I15" s="30" t="str">
        <f>IF(CAO!B165="","",CAO!B165)</f>
        <v>Eduardo Valero</v>
      </c>
      <c r="J15" s="37">
        <v>0.7222222222222222</v>
      </c>
      <c r="K15" s="38">
        <v>0.756423611111111</v>
      </c>
      <c r="L15" s="39">
        <f t="shared" si="1"/>
        <v>0.034201388888888795</v>
      </c>
      <c r="M15" s="36">
        <f t="shared" si="2"/>
        <v>5</v>
      </c>
    </row>
    <row r="16" spans="1:13" ht="12.75" outlineLevel="1">
      <c r="A16" s="3">
        <v>12</v>
      </c>
      <c r="B16" s="30" t="str">
        <f>IF(CAO!B67="","",CAO!B67)</f>
        <v>Celia Toraño</v>
      </c>
      <c r="C16" s="37">
        <v>0.7034722222222222</v>
      </c>
      <c r="D16" s="38">
        <v>0.7232638888888889</v>
      </c>
      <c r="E16" s="39">
        <f t="shared" si="4"/>
        <v>0.019791666666666763</v>
      </c>
      <c r="F16" s="36">
        <f t="shared" si="3"/>
        <v>7</v>
      </c>
      <c r="G16" s="1"/>
      <c r="H16" s="6">
        <v>12</v>
      </c>
      <c r="I16" s="30" t="str">
        <f>IF(CAO!B166="","",CAO!B166)</f>
        <v>Felipe Rodríguez</v>
      </c>
      <c r="J16" s="37"/>
      <c r="K16" s="38"/>
      <c r="L16" s="39" t="str">
        <f t="shared" si="1"/>
        <v xml:space="preserve">err tarjeta </v>
      </c>
      <c r="M16" s="36" t="str">
        <f t="shared" si="2"/>
        <v>-</v>
      </c>
    </row>
    <row r="17" spans="1:13" ht="12.75" outlineLevel="1">
      <c r="A17" s="3">
        <v>13</v>
      </c>
      <c r="B17" s="30" t="str">
        <f>IF(CAO!B68="","",CAO!B68)</f>
        <v>Maria Sánchez</v>
      </c>
      <c r="C17" s="37"/>
      <c r="D17" s="38"/>
      <c r="E17" s="39" t="str">
        <f t="shared" si="4"/>
        <v xml:space="preserve">err tarjeta </v>
      </c>
      <c r="F17" s="36" t="str">
        <f t="shared" si="3"/>
        <v>-</v>
      </c>
      <c r="G17" s="1"/>
      <c r="H17" s="6">
        <v>13</v>
      </c>
      <c r="I17" s="30" t="str">
        <f>IF(CAO!B167="","",CAO!B167)</f>
        <v>Daniel García</v>
      </c>
      <c r="J17" s="37"/>
      <c r="K17" s="38"/>
      <c r="L17" s="39" t="str">
        <f t="shared" si="1"/>
        <v xml:space="preserve">err tarjeta </v>
      </c>
      <c r="M17" s="36" t="str">
        <f t="shared" si="2"/>
        <v>-</v>
      </c>
    </row>
    <row r="18" spans="1:9" ht="12.75" outlineLevel="1">
      <c r="A18" s="3">
        <v>14</v>
      </c>
      <c r="B18" s="30" t="str">
        <f>IF(CAO!B69="","",CAO!B69)</f>
        <v>Greta García</v>
      </c>
      <c r="C18" s="37">
        <v>0.7138888888888889</v>
      </c>
      <c r="D18" s="38">
        <v>0.7253240740740741</v>
      </c>
      <c r="E18" s="39">
        <f t="shared" si="4"/>
        <v>0.01143518518518516</v>
      </c>
      <c r="F18" s="36">
        <f t="shared" si="3"/>
        <v>2</v>
      </c>
      <c r="G18" s="1"/>
      <c r="H18" s="6"/>
      <c r="I18" s="30"/>
    </row>
    <row r="19" spans="1:9" ht="12.75" outlineLevel="1">
      <c r="A19" s="3">
        <v>15</v>
      </c>
      <c r="B19" s="30" t="str">
        <f>IF(CAO!B70="","",CAO!B70)</f>
        <v>Olga Fernández</v>
      </c>
      <c r="C19" s="37"/>
      <c r="D19" s="38"/>
      <c r="E19" s="39" t="str">
        <f t="shared" si="4"/>
        <v xml:space="preserve">err tarjeta </v>
      </c>
      <c r="F19" s="36" t="str">
        <f t="shared" si="3"/>
        <v>-</v>
      </c>
      <c r="G19" s="1"/>
      <c r="H19" s="6"/>
      <c r="I19" s="30" t="str">
        <f>IF(CAO!B169="","",CAO!B169)</f>
        <v/>
      </c>
    </row>
    <row r="20" spans="1:9" ht="12.75" outlineLevel="1">
      <c r="A20" s="3">
        <v>16</v>
      </c>
      <c r="B20" s="30" t="str">
        <f>IF(CAO!B71="","",CAO!B71)</f>
        <v>Olaya Valiente</v>
      </c>
      <c r="C20" s="37"/>
      <c r="D20" s="38"/>
      <c r="E20" s="39" t="str">
        <f t="shared" si="4"/>
        <v xml:space="preserve">err tarjeta </v>
      </c>
      <c r="F20" s="36" t="str">
        <f t="shared" si="3"/>
        <v>-</v>
      </c>
      <c r="G20" s="1"/>
      <c r="H20" s="6"/>
      <c r="I20" s="30" t="str">
        <f>IF(CAO!B170="","",CAO!B170)</f>
        <v/>
      </c>
    </row>
    <row r="21" spans="2:10" ht="12.75" outlineLevel="1">
      <c r="B21" t="s">
        <v>13</v>
      </c>
      <c r="C21" s="22">
        <f>COUNT(C5:C20)</f>
        <v>9</v>
      </c>
      <c r="G21" s="1"/>
      <c r="I21" t="s">
        <v>13</v>
      </c>
      <c r="J21" s="22">
        <f>COUNT(J5:J17)</f>
        <v>8</v>
      </c>
    </row>
    <row r="22" spans="1:13" ht="6" customHeight="1" outlineLevel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9" ht="15.75" outlineLevel="1">
      <c r="A23" s="5"/>
      <c r="B23" s="26" t="s">
        <v>9</v>
      </c>
      <c r="G23" s="1"/>
      <c r="H23" s="4"/>
      <c r="I23" s="33" t="s">
        <v>14</v>
      </c>
    </row>
    <row r="24" spans="1:13" ht="12.75" outlineLevel="1">
      <c r="A24" s="5"/>
      <c r="B24" s="5"/>
      <c r="C24" t="s">
        <v>16</v>
      </c>
      <c r="D24" t="s">
        <v>17</v>
      </c>
      <c r="E24" t="s">
        <v>18</v>
      </c>
      <c r="F24" t="s">
        <v>7</v>
      </c>
      <c r="G24" s="1"/>
      <c r="H24" s="4"/>
      <c r="I24" s="4"/>
      <c r="J24" t="s">
        <v>16</v>
      </c>
      <c r="K24" t="s">
        <v>17</v>
      </c>
      <c r="L24" t="s">
        <v>18</v>
      </c>
      <c r="M24" t="s">
        <v>7</v>
      </c>
    </row>
    <row r="25" spans="1:13" ht="12.75" outlineLevel="1">
      <c r="A25" s="5">
        <v>1</v>
      </c>
      <c r="B25" s="30"/>
      <c r="C25" s="37"/>
      <c r="D25" s="38"/>
      <c r="E25" s="39" t="str">
        <f aca="true" t="shared" si="5" ref="E25:E35">IF(D25="","err tarjeta ",D25-C25)</f>
        <v xml:space="preserve">err tarjeta </v>
      </c>
      <c r="F25" s="36" t="str">
        <f>IF(D25=0,"-",RANK(E25,$E$25:$E$49,1))</f>
        <v>-</v>
      </c>
      <c r="G25" s="1"/>
      <c r="H25" s="4">
        <v>1</v>
      </c>
      <c r="I25" s="30" t="str">
        <f>IF(CAO!B130="","",CAO!B130)</f>
        <v>Sabina Benavides</v>
      </c>
      <c r="J25" s="37"/>
      <c r="K25" s="38"/>
      <c r="L25" s="39" t="str">
        <f aca="true" t="shared" si="6" ref="L25:L40">IF(K25="","err tarjeta ",K25-J25)</f>
        <v xml:space="preserve">err tarjeta </v>
      </c>
      <c r="M25" s="36" t="str">
        <f>IF(K25=0,"-",RANK(L25,$L$25:$L$49,1))</f>
        <v>-</v>
      </c>
    </row>
    <row r="26" spans="1:13" ht="12.75" outlineLevel="1">
      <c r="A26" s="5">
        <v>2</v>
      </c>
      <c r="B26" s="30" t="str">
        <f>IF(CAO!B28="","",CAO!B28)</f>
        <v>Olga Pardo</v>
      </c>
      <c r="C26" s="37"/>
      <c r="D26" s="38"/>
      <c r="E26" s="39" t="str">
        <f t="shared" si="5"/>
        <v xml:space="preserve">err tarjeta </v>
      </c>
      <c r="F26" s="36" t="str">
        <f aca="true" t="shared" si="7" ref="F26:F49">IF(D26=0,"-",RANK(E26,$E$25:$E$49,1))</f>
        <v>-</v>
      </c>
      <c r="G26" s="1"/>
      <c r="H26" s="4">
        <v>2</v>
      </c>
      <c r="I26" s="30" t="str">
        <f>IF(CAO!B131="","",CAO!B131)</f>
        <v>Eva Suárez</v>
      </c>
      <c r="J26" s="37">
        <v>0.7194444444444444</v>
      </c>
      <c r="K26" s="38">
        <v>0.7402662037037038</v>
      </c>
      <c r="L26" s="39">
        <f t="shared" si="6"/>
        <v>0.02082175925925933</v>
      </c>
      <c r="M26" s="36">
        <f aca="true" t="shared" si="8" ref="M26:M46">IF(K26=0,"-",RANK(L26,$L$25:$L$49,1))</f>
        <v>2</v>
      </c>
    </row>
    <row r="27" spans="1:13" ht="12.75" outlineLevel="1">
      <c r="A27" s="5">
        <v>3</v>
      </c>
      <c r="B27" s="30" t="str">
        <f>IF(CAO!B29="","",CAO!B29)</f>
        <v>Pablo Fernández</v>
      </c>
      <c r="C27" s="37"/>
      <c r="D27" s="38"/>
      <c r="E27" s="39" t="str">
        <f t="shared" si="5"/>
        <v xml:space="preserve">err tarjeta </v>
      </c>
      <c r="F27" s="36" t="str">
        <f t="shared" si="7"/>
        <v>-</v>
      </c>
      <c r="G27" s="1"/>
      <c r="H27" s="4">
        <v>3</v>
      </c>
      <c r="I27" s="30" t="str">
        <f>IF(CAO!B132="","",CAO!B132)</f>
        <v>Maria José Merino</v>
      </c>
      <c r="J27" s="37">
        <v>0.7055555555555556</v>
      </c>
      <c r="K27" s="38">
        <v>0.736712962962963</v>
      </c>
      <c r="L27" s="39">
        <f t="shared" si="6"/>
        <v>0.031157407407407356</v>
      </c>
      <c r="M27" s="36">
        <f t="shared" si="8"/>
        <v>6</v>
      </c>
    </row>
    <row r="28" spans="1:13" ht="12.75" outlineLevel="1">
      <c r="A28" s="5">
        <v>4</v>
      </c>
      <c r="B28" s="30" t="str">
        <f>IF(CAO!B30="","",CAO!B30)</f>
        <v>Alba Rodríguez</v>
      </c>
      <c r="C28" s="37"/>
      <c r="D28" s="38"/>
      <c r="E28" s="39" t="str">
        <f t="shared" si="5"/>
        <v xml:space="preserve">err tarjeta </v>
      </c>
      <c r="F28" s="36" t="str">
        <f t="shared" si="7"/>
        <v>-</v>
      </c>
      <c r="G28" s="1"/>
      <c r="H28" s="4">
        <v>4</v>
      </c>
      <c r="I28" s="30" t="str">
        <f>IF(CAO!B133="","",CAO!B133)</f>
        <v>Silvia López</v>
      </c>
      <c r="J28" s="37">
        <v>0.7298611111111111</v>
      </c>
      <c r="K28" s="38"/>
      <c r="L28" s="39" t="str">
        <f t="shared" si="6"/>
        <v xml:space="preserve">err tarjeta </v>
      </c>
      <c r="M28" s="36" t="str">
        <f t="shared" si="8"/>
        <v>-</v>
      </c>
    </row>
    <row r="29" spans="1:13" ht="12.75" outlineLevel="1">
      <c r="A29" s="5">
        <v>5</v>
      </c>
      <c r="B29" s="30" t="str">
        <f>IF(CAO!B31="","",CAO!B31)</f>
        <v>Álvaro Martínez</v>
      </c>
      <c r="C29" s="37">
        <v>0.7180555555555556</v>
      </c>
      <c r="D29" s="38">
        <v>0.7303935185185185</v>
      </c>
      <c r="E29" s="39">
        <f t="shared" si="5"/>
        <v>0.012337962962962967</v>
      </c>
      <c r="F29" s="36">
        <f t="shared" si="7"/>
        <v>9</v>
      </c>
      <c r="G29" s="1"/>
      <c r="H29" s="4">
        <v>5</v>
      </c>
      <c r="I29" s="30" t="str">
        <f>IF(CAO!B134="","",CAO!B134)</f>
        <v>Luz Franco</v>
      </c>
      <c r="J29" s="37">
        <v>0.7125</v>
      </c>
      <c r="K29" s="38">
        <v>0.7316319444444445</v>
      </c>
      <c r="L29" s="39">
        <f t="shared" si="6"/>
        <v>0.019131944444444438</v>
      </c>
      <c r="M29" s="36">
        <f t="shared" si="8"/>
        <v>1</v>
      </c>
    </row>
    <row r="30" spans="1:13" ht="12.75" outlineLevel="1">
      <c r="A30" s="5">
        <v>6</v>
      </c>
      <c r="B30" s="30" t="str">
        <f>IF(CAO!B32="","",CAO!B32)</f>
        <v xml:space="preserve">Aitana Inguanzo </v>
      </c>
      <c r="C30" s="37">
        <v>0.7215277777777778</v>
      </c>
      <c r="D30" s="38">
        <v>0.7276967592592593</v>
      </c>
      <c r="E30" s="39">
        <f t="shared" si="5"/>
        <v>0.006168981481481484</v>
      </c>
      <c r="F30" s="36">
        <f t="shared" si="7"/>
        <v>1</v>
      </c>
      <c r="G30" s="1"/>
      <c r="H30" s="4">
        <v>6</v>
      </c>
      <c r="I30" s="30" t="str">
        <f>IF(CAO!B135="","",CAO!B135)</f>
        <v xml:space="preserve">Patricia Barahona </v>
      </c>
      <c r="J30" s="37">
        <v>0.6986111111111111</v>
      </c>
      <c r="K30" s="38">
        <v>0.7269097222222222</v>
      </c>
      <c r="L30" s="39">
        <f t="shared" si="6"/>
        <v>0.028298611111111094</v>
      </c>
      <c r="M30" s="36">
        <f t="shared" si="8"/>
        <v>5</v>
      </c>
    </row>
    <row r="31" spans="1:13" ht="12.75" outlineLevel="1">
      <c r="A31" s="5">
        <v>7</v>
      </c>
      <c r="B31" s="30" t="str">
        <f>IF(CAO!B33="","",CAO!B33)</f>
        <v xml:space="preserve">Alberto del Valle </v>
      </c>
      <c r="C31" s="37">
        <v>0.7284722222222223</v>
      </c>
      <c r="D31" s="38">
        <v>0.735474537037037</v>
      </c>
      <c r="E31" s="39">
        <f t="shared" si="5"/>
        <v>0.007002314814814725</v>
      </c>
      <c r="F31" s="36">
        <f t="shared" si="7"/>
        <v>3</v>
      </c>
      <c r="G31" s="1"/>
      <c r="H31" s="4">
        <v>7</v>
      </c>
      <c r="I31" s="30" t="str">
        <f>IF(CAO!B136="","",CAO!B136)</f>
        <v>Teresa Foubelo</v>
      </c>
      <c r="J31" s="37"/>
      <c r="K31" s="38"/>
      <c r="L31" s="39" t="str">
        <f t="shared" si="6"/>
        <v xml:space="preserve">err tarjeta </v>
      </c>
      <c r="M31" s="36" t="str">
        <f t="shared" si="8"/>
        <v>-</v>
      </c>
    </row>
    <row r="32" spans="1:13" ht="12.75" outlineLevel="1">
      <c r="A32" s="5">
        <v>8</v>
      </c>
      <c r="B32" s="30" t="str">
        <f>IF(CAO!B34="","",CAO!B34)</f>
        <v xml:space="preserve">Andrea Dago </v>
      </c>
      <c r="C32" s="37"/>
      <c r="D32" s="38"/>
      <c r="E32" s="39" t="str">
        <f t="shared" si="5"/>
        <v xml:space="preserve">err tarjeta </v>
      </c>
      <c r="F32" s="36" t="str">
        <f t="shared" si="7"/>
        <v>-</v>
      </c>
      <c r="G32" s="1"/>
      <c r="H32" s="4">
        <v>8</v>
      </c>
      <c r="I32" s="30" t="str">
        <f>IF(CAO!B137="","",CAO!B137)</f>
        <v>Raquel Roig</v>
      </c>
      <c r="J32" s="37"/>
      <c r="K32" s="40"/>
      <c r="L32" s="39" t="str">
        <f t="shared" si="6"/>
        <v xml:space="preserve">err tarjeta </v>
      </c>
      <c r="M32" s="36" t="str">
        <f t="shared" si="8"/>
        <v>-</v>
      </c>
    </row>
    <row r="33" spans="1:13" ht="12.75" outlineLevel="1">
      <c r="A33" s="5">
        <v>9</v>
      </c>
      <c r="B33" s="30" t="str">
        <f>IF(CAO!B35="","",CAO!B35)</f>
        <v xml:space="preserve">Angela Marcos </v>
      </c>
      <c r="C33" s="37">
        <v>0.7319444444444444</v>
      </c>
      <c r="D33" s="38">
        <v>0.7401041666666667</v>
      </c>
      <c r="E33" s="39">
        <f t="shared" si="5"/>
        <v>0.008159722222222276</v>
      </c>
      <c r="F33" s="36">
        <f t="shared" si="7"/>
        <v>5</v>
      </c>
      <c r="G33" s="1"/>
      <c r="H33" s="4">
        <v>9</v>
      </c>
      <c r="I33" s="30" t="str">
        <f>IF(CAO!B138="","",CAO!B138)</f>
        <v>Gracia Sánchez</v>
      </c>
      <c r="J33" s="37">
        <v>0.7229166666666668</v>
      </c>
      <c r="K33" s="38">
        <v>0.7512037037037037</v>
      </c>
      <c r="L33" s="39">
        <f t="shared" si="6"/>
        <v>0.028287037037036944</v>
      </c>
      <c r="M33" s="36">
        <f t="shared" si="8"/>
        <v>4</v>
      </c>
    </row>
    <row r="34" spans="1:13" ht="12.75" outlineLevel="1">
      <c r="A34" s="5">
        <v>10</v>
      </c>
      <c r="B34" s="30" t="str">
        <f>IF(CAO!B36="","",CAO!B36)</f>
        <v>Azariel Alberto Menendez</v>
      </c>
      <c r="C34" s="37">
        <v>0.7041666666666666</v>
      </c>
      <c r="D34" s="38">
        <v>0.7121875000000001</v>
      </c>
      <c r="E34" s="39">
        <f t="shared" si="5"/>
        <v>0.008020833333333477</v>
      </c>
      <c r="F34" s="36">
        <f t="shared" si="7"/>
        <v>4</v>
      </c>
      <c r="G34" s="1"/>
      <c r="H34" s="4">
        <v>10</v>
      </c>
      <c r="I34" s="30" t="str">
        <f>IF(CAO!B139="","",CAO!B139)</f>
        <v>Irene Faza</v>
      </c>
      <c r="J34" s="37"/>
      <c r="K34" s="38"/>
      <c r="L34" s="39" t="str">
        <f t="shared" si="6"/>
        <v xml:space="preserve">err tarjeta </v>
      </c>
      <c r="M34" s="36" t="str">
        <f t="shared" si="8"/>
        <v>-</v>
      </c>
    </row>
    <row r="35" spans="1:13" ht="12.75" outlineLevel="1">
      <c r="A35" s="5">
        <v>11</v>
      </c>
      <c r="B35" s="30" t="str">
        <f>IF(CAO!B37="","",CAO!B37)</f>
        <v xml:space="preserve">Carla del Valle </v>
      </c>
      <c r="C35" s="37"/>
      <c r="D35" s="38"/>
      <c r="E35" s="39" t="str">
        <f t="shared" si="5"/>
        <v xml:space="preserve">err tarjeta </v>
      </c>
      <c r="F35" s="36" t="str">
        <f t="shared" si="7"/>
        <v>-</v>
      </c>
      <c r="G35" s="1"/>
      <c r="H35" s="4">
        <v>11</v>
      </c>
      <c r="I35" s="30" t="str">
        <f>IF(CAO!B140="","",CAO!B140)</f>
        <v>Olga Cardín</v>
      </c>
      <c r="J35" s="37">
        <v>0.7159722222222222</v>
      </c>
      <c r="K35" s="38">
        <v>0.7511574074074074</v>
      </c>
      <c r="L35" s="39">
        <f t="shared" si="6"/>
        <v>0.03518518518518521</v>
      </c>
      <c r="M35" s="36">
        <f t="shared" si="8"/>
        <v>7</v>
      </c>
    </row>
    <row r="36" spans="1:13" ht="12.75" outlineLevel="1">
      <c r="A36" s="5">
        <v>12</v>
      </c>
      <c r="B36" s="30" t="str">
        <f>IF(CAO!B38="","",CAO!B38)</f>
        <v xml:space="preserve">Elena Hernanz </v>
      </c>
      <c r="C36" s="37">
        <v>0.6875</v>
      </c>
      <c r="D36" s="38">
        <v>0.714664351851852</v>
      </c>
      <c r="E36" s="39">
        <f aca="true" t="shared" si="9" ref="E36:E49">IF(D36="","err tarjeta ",D36-C36)</f>
        <v>0.027164351851851953</v>
      </c>
      <c r="F36" s="36">
        <f t="shared" si="7"/>
        <v>12</v>
      </c>
      <c r="G36" s="1"/>
      <c r="H36" s="4">
        <v>12</v>
      </c>
      <c r="I36" s="30" t="str">
        <f>IF(CAO!B141="","",CAO!B141)</f>
        <v>Loreto Criado</v>
      </c>
      <c r="J36" s="37">
        <v>0.6916666666666668</v>
      </c>
      <c r="K36" s="38">
        <v>0.7141319444444445</v>
      </c>
      <c r="L36" s="39">
        <f t="shared" si="6"/>
        <v>0.022465277777777737</v>
      </c>
      <c r="M36" s="36">
        <f t="shared" si="8"/>
        <v>3</v>
      </c>
    </row>
    <row r="37" spans="1:13" ht="12.75" outlineLevel="1">
      <c r="A37" s="5">
        <v>13</v>
      </c>
      <c r="B37" s="30" t="str">
        <f>IF(CAO!B39="","",CAO!B39)</f>
        <v xml:space="preserve">Enrique Díaz </v>
      </c>
      <c r="C37" s="37">
        <v>0.6902777777777778</v>
      </c>
      <c r="D37" s="38">
        <v>0.7001273148148148</v>
      </c>
      <c r="E37" s="39">
        <f t="shared" si="9"/>
        <v>0.00984953703703706</v>
      </c>
      <c r="F37" s="36">
        <f t="shared" si="7"/>
        <v>8</v>
      </c>
      <c r="G37" s="1"/>
      <c r="H37" s="4">
        <v>13</v>
      </c>
      <c r="I37" s="30" t="str">
        <f>IF(CAO!B142="","",CAO!B142)</f>
        <v>Romina Criado</v>
      </c>
      <c r="J37" s="37"/>
      <c r="K37" s="38"/>
      <c r="L37" s="39" t="str">
        <f t="shared" si="6"/>
        <v xml:space="preserve">err tarjeta </v>
      </c>
      <c r="M37" s="36" t="str">
        <f t="shared" si="8"/>
        <v>-</v>
      </c>
    </row>
    <row r="38" spans="1:13" ht="12.75" outlineLevel="1">
      <c r="A38" s="5">
        <v>14</v>
      </c>
      <c r="B38" s="30" t="str">
        <f>IF(CAO!B40="","",CAO!B40)</f>
        <v xml:space="preserve">Haizea Zubuldia </v>
      </c>
      <c r="C38" s="37"/>
      <c r="D38" s="38"/>
      <c r="E38" s="39" t="str">
        <f t="shared" si="9"/>
        <v xml:space="preserve">err tarjeta </v>
      </c>
      <c r="F38" s="36" t="str">
        <f t="shared" si="7"/>
        <v>-</v>
      </c>
      <c r="G38" s="1"/>
      <c r="H38" s="4">
        <v>14</v>
      </c>
      <c r="I38" s="30" t="str">
        <f>IF(CAO!B143="","",CAO!B143)</f>
        <v>Mar Moreno</v>
      </c>
      <c r="J38" s="37"/>
      <c r="K38" s="38"/>
      <c r="L38" s="39" t="str">
        <f t="shared" si="6"/>
        <v xml:space="preserve">err tarjeta </v>
      </c>
      <c r="M38" s="36" t="str">
        <f t="shared" si="8"/>
        <v>-</v>
      </c>
    </row>
    <row r="39" spans="1:13" ht="12.75" outlineLevel="1">
      <c r="A39" s="5">
        <v>15</v>
      </c>
      <c r="B39" s="30" t="str">
        <f>IF(CAO!B41="","",CAO!B41)</f>
        <v>Miguel Asprón</v>
      </c>
      <c r="C39" s="37">
        <v>0.7354166666666666</v>
      </c>
      <c r="D39" s="38">
        <v>0.7622453703703704</v>
      </c>
      <c r="E39" s="39">
        <f t="shared" si="9"/>
        <v>0.026828703703703827</v>
      </c>
      <c r="F39" s="36">
        <f t="shared" si="7"/>
        <v>11</v>
      </c>
      <c r="G39" s="1"/>
      <c r="H39" s="4">
        <v>15</v>
      </c>
      <c r="I39" s="30" t="str">
        <f>IF(CAO!B144="","",CAO!B144)</f>
        <v>Susana Álvarez</v>
      </c>
      <c r="J39" s="37"/>
      <c r="K39" s="38"/>
      <c r="L39" s="39" t="str">
        <f t="shared" si="6"/>
        <v xml:space="preserve">err tarjeta </v>
      </c>
      <c r="M39" s="36" t="str">
        <f t="shared" si="8"/>
        <v>-</v>
      </c>
    </row>
    <row r="40" spans="1:13" ht="12.75" outlineLevel="1">
      <c r="A40" s="5">
        <v>16</v>
      </c>
      <c r="B40" s="30" t="str">
        <f>IF(CAO!B42="","",CAO!B42)</f>
        <v xml:space="preserve">Pedro Navarro </v>
      </c>
      <c r="C40" s="37">
        <v>0.7388888888888889</v>
      </c>
      <c r="D40" s="38">
        <v>0.7454050925925926</v>
      </c>
      <c r="E40" s="39">
        <f t="shared" si="9"/>
        <v>0.006516203703703649</v>
      </c>
      <c r="F40" s="36">
        <f t="shared" si="7"/>
        <v>2</v>
      </c>
      <c r="G40" s="1"/>
      <c r="H40" s="4">
        <v>16</v>
      </c>
      <c r="I40" s="30" t="str">
        <f>IF(CAO!B145="","",CAO!B145)</f>
        <v>Xulia Lorenzo</v>
      </c>
      <c r="J40" s="37"/>
      <c r="K40" s="38"/>
      <c r="L40" s="39" t="str">
        <f t="shared" si="6"/>
        <v xml:space="preserve">err tarjeta </v>
      </c>
      <c r="M40" s="36" t="str">
        <f t="shared" si="8"/>
        <v>-</v>
      </c>
    </row>
    <row r="41" spans="1:13" ht="12.75" outlineLevel="1">
      <c r="A41" s="5">
        <v>17</v>
      </c>
      <c r="B41" s="30" t="str">
        <f>IF(CAO!B43="","",CAO!B43)</f>
        <v>Rodrigo Pérez</v>
      </c>
      <c r="C41" s="37">
        <v>0.7111111111111111</v>
      </c>
      <c r="D41" s="38">
        <v>0.7199768518518518</v>
      </c>
      <c r="E41" s="39">
        <f t="shared" si="9"/>
        <v>0.008865740740740646</v>
      </c>
      <c r="F41" s="36">
        <f t="shared" si="7"/>
        <v>6</v>
      </c>
      <c r="G41" s="1"/>
      <c r="H41" s="4">
        <v>17</v>
      </c>
      <c r="I41" s="30" t="str">
        <f>IF(CAO!B146="","",CAO!B146)</f>
        <v>Jesús Bárcena</v>
      </c>
      <c r="J41" s="37"/>
      <c r="K41" s="38"/>
      <c r="L41" s="39" t="str">
        <f aca="true" t="shared" si="10" ref="L41:L46">IF(K41="","err tarjeta ",K41-J41)</f>
        <v xml:space="preserve">err tarjeta </v>
      </c>
      <c r="M41" s="36" t="str">
        <f t="shared" si="8"/>
        <v>-</v>
      </c>
    </row>
    <row r="42" spans="1:13" ht="12.75" outlineLevel="1">
      <c r="A42" s="5">
        <v>18</v>
      </c>
      <c r="B42" s="30" t="str">
        <f>IF(CAO!B44="","",CAO!B44)</f>
        <v xml:space="preserve">Tania Freire </v>
      </c>
      <c r="C42" s="37"/>
      <c r="D42" s="38"/>
      <c r="E42" s="39" t="str">
        <f t="shared" si="9"/>
        <v xml:space="preserve">err tarjeta </v>
      </c>
      <c r="F42" s="36" t="str">
        <f t="shared" si="7"/>
        <v>-</v>
      </c>
      <c r="G42" s="1"/>
      <c r="H42" s="4">
        <v>18</v>
      </c>
      <c r="I42" s="30" t="str">
        <f>IF(CAO!B147="","",CAO!B147)</f>
        <v>David Tuñón</v>
      </c>
      <c r="J42" s="37"/>
      <c r="K42" s="38"/>
      <c r="L42" s="39" t="str">
        <f t="shared" si="10"/>
        <v xml:space="preserve">err tarjeta </v>
      </c>
      <c r="M42" s="36" t="str">
        <f t="shared" si="8"/>
        <v>-</v>
      </c>
    </row>
    <row r="43" spans="1:13" ht="12.75" outlineLevel="1">
      <c r="A43" s="5">
        <v>19</v>
      </c>
      <c r="B43" s="30" t="str">
        <f>IF(CAO!B45="","",CAO!B45)</f>
        <v>Violeta Ricoy</v>
      </c>
      <c r="C43" s="37"/>
      <c r="D43" s="38"/>
      <c r="E43" s="39" t="str">
        <f t="shared" si="9"/>
        <v xml:space="preserve">err tarjeta </v>
      </c>
      <c r="F43" s="36" t="str">
        <f t="shared" si="7"/>
        <v>-</v>
      </c>
      <c r="G43" s="1"/>
      <c r="H43" s="4">
        <v>19</v>
      </c>
      <c r="I43" s="30" t="str">
        <f>IF(CAO!B148="","",CAO!B148)</f>
        <v>Verónica Fernández</v>
      </c>
      <c r="J43" s="37">
        <v>0.6951388888888889</v>
      </c>
      <c r="K43" s="38"/>
      <c r="L43" s="39" t="str">
        <f t="shared" si="10"/>
        <v xml:space="preserve">err tarjeta </v>
      </c>
      <c r="M43" s="36" t="str">
        <f t="shared" si="8"/>
        <v>-</v>
      </c>
    </row>
    <row r="44" spans="1:13" ht="12.75" outlineLevel="1">
      <c r="A44" s="5">
        <v>20</v>
      </c>
      <c r="B44" s="30" t="str">
        <f>IF(CAO!B46="","",CAO!B46)</f>
        <v>Paola Villa</v>
      </c>
      <c r="C44" s="37">
        <v>0.725</v>
      </c>
      <c r="D44" s="38">
        <v>0.7390509259259259</v>
      </c>
      <c r="E44" s="39">
        <f t="shared" si="9"/>
        <v>0.014050925925925939</v>
      </c>
      <c r="F44" s="36">
        <f t="shared" si="7"/>
        <v>10</v>
      </c>
      <c r="G44" s="1"/>
      <c r="H44" s="4">
        <v>20</v>
      </c>
      <c r="I44" s="30" t="str">
        <f>IF(CAO!B149="","",CAO!B149)</f>
        <v>Ciro Gayol</v>
      </c>
      <c r="J44" s="37">
        <v>0.6951388888888889</v>
      </c>
      <c r="K44" s="38"/>
      <c r="L44" s="39" t="str">
        <f t="shared" si="10"/>
        <v xml:space="preserve">err tarjeta </v>
      </c>
      <c r="M44" s="36" t="str">
        <f t="shared" si="8"/>
        <v>-</v>
      </c>
    </row>
    <row r="45" spans="1:13" ht="12.75" outlineLevel="1">
      <c r="A45" s="5">
        <v>21</v>
      </c>
      <c r="B45" s="30" t="str">
        <f>IF(CAO!B47="","",CAO!B47)</f>
        <v>Ángel Laruelo</v>
      </c>
      <c r="C45" s="37"/>
      <c r="D45" s="38"/>
      <c r="E45" s="39" t="str">
        <f t="shared" si="9"/>
        <v xml:space="preserve">err tarjeta </v>
      </c>
      <c r="F45" s="36" t="str">
        <f t="shared" si="7"/>
        <v>-</v>
      </c>
      <c r="G45" s="1"/>
      <c r="H45" s="4">
        <v>21</v>
      </c>
      <c r="I45" s="30" t="str">
        <f>IF(CAO!B150="","",CAO!B150)</f>
        <v>Diana Tomás</v>
      </c>
      <c r="J45" s="37"/>
      <c r="K45" s="38"/>
      <c r="L45" s="39" t="str">
        <f t="shared" si="10"/>
        <v xml:space="preserve">err tarjeta </v>
      </c>
      <c r="M45" s="36" t="str">
        <f t="shared" si="8"/>
        <v>-</v>
      </c>
    </row>
    <row r="46" spans="1:13" ht="12.75" outlineLevel="1">
      <c r="A46" s="5">
        <v>22</v>
      </c>
      <c r="B46" s="30" t="str">
        <f>IF(CAO!B48="","",CAO!B48)</f>
        <v>Juncal Guerrero</v>
      </c>
      <c r="C46" s="37"/>
      <c r="D46" s="38"/>
      <c r="E46" s="39" t="str">
        <f t="shared" si="9"/>
        <v xml:space="preserve">err tarjeta </v>
      </c>
      <c r="F46" s="36" t="str">
        <f t="shared" si="7"/>
        <v>-</v>
      </c>
      <c r="G46" s="1"/>
      <c r="H46" s="4">
        <v>22</v>
      </c>
      <c r="I46" s="30" t="str">
        <f>IF(CAO!B151="","",CAO!B151)</f>
        <v>Carmen Alvariño</v>
      </c>
      <c r="J46" s="37"/>
      <c r="K46" s="38"/>
      <c r="L46" s="39" t="str">
        <f t="shared" si="10"/>
        <v xml:space="preserve">err tarjeta </v>
      </c>
      <c r="M46" s="36" t="str">
        <f t="shared" si="8"/>
        <v>-</v>
      </c>
    </row>
    <row r="47" spans="1:10" ht="12.75" outlineLevel="1">
      <c r="A47" s="5">
        <v>23</v>
      </c>
      <c r="B47" s="30" t="str">
        <f>IF(CAO!B49="","",CAO!B49)</f>
        <v>Olaya Vallina</v>
      </c>
      <c r="C47" s="37">
        <v>0.69375</v>
      </c>
      <c r="D47" s="38">
        <v>0.7033680555555556</v>
      </c>
      <c r="E47" s="39">
        <f t="shared" si="9"/>
        <v>0.009618055555555616</v>
      </c>
      <c r="F47" s="36">
        <f t="shared" si="7"/>
        <v>7</v>
      </c>
      <c r="G47" s="1"/>
      <c r="H47" s="4"/>
      <c r="I47" s="30"/>
      <c r="J47" s="37"/>
    </row>
    <row r="48" spans="1:10" ht="12.75" outlineLevel="1">
      <c r="A48" s="5">
        <v>24</v>
      </c>
      <c r="B48" s="30" t="str">
        <f>IF(CAO!B50="","",CAO!B50)</f>
        <v>Pablo Erice</v>
      </c>
      <c r="C48" s="37"/>
      <c r="D48" s="38"/>
      <c r="E48" s="39" t="str">
        <f t="shared" si="9"/>
        <v xml:space="preserve">err tarjeta </v>
      </c>
      <c r="F48" s="36" t="str">
        <f t="shared" si="7"/>
        <v>-</v>
      </c>
      <c r="G48" s="1"/>
      <c r="H48" s="4"/>
      <c r="I48" s="30"/>
      <c r="J48" s="37"/>
    </row>
    <row r="49" spans="1:10" ht="12.75" outlineLevel="1">
      <c r="A49" s="5">
        <v>25</v>
      </c>
      <c r="B49" s="30" t="str">
        <f>IF(CAO!B51="","",CAO!B51)</f>
        <v>Irene González</v>
      </c>
      <c r="C49" s="37"/>
      <c r="D49" s="38"/>
      <c r="E49" s="39" t="str">
        <f t="shared" si="9"/>
        <v xml:space="preserve">err tarjeta </v>
      </c>
      <c r="F49" s="36" t="str">
        <f t="shared" si="7"/>
        <v>-</v>
      </c>
      <c r="G49" s="1"/>
      <c r="H49" s="4"/>
      <c r="I49" s="30"/>
      <c r="J49" s="37"/>
    </row>
    <row r="50" spans="2:10" ht="12.75" outlineLevel="1">
      <c r="B50" t="s">
        <v>13</v>
      </c>
      <c r="C50" s="22">
        <f>COUNT(C25:C49)</f>
        <v>12</v>
      </c>
      <c r="G50" s="1"/>
      <c r="I50" t="s">
        <v>13</v>
      </c>
      <c r="J50" s="22">
        <f>COUNT(J25:J46)</f>
        <v>10</v>
      </c>
    </row>
    <row r="51" spans="1:13" ht="6" customHeight="1" outlineLevel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9" ht="15.75" outlineLevel="1">
      <c r="A52" s="2"/>
      <c r="B52" s="24" t="s">
        <v>12</v>
      </c>
      <c r="G52" s="1"/>
      <c r="H52" s="2"/>
      <c r="I52" s="24" t="s">
        <v>11</v>
      </c>
    </row>
    <row r="53" spans="1:13" ht="12.75" outlineLevel="1">
      <c r="A53" s="2"/>
      <c r="B53" s="2"/>
      <c r="C53" t="s">
        <v>16</v>
      </c>
      <c r="D53" t="s">
        <v>17</v>
      </c>
      <c r="E53" t="s">
        <v>18</v>
      </c>
      <c r="F53" t="s">
        <v>7</v>
      </c>
      <c r="G53" s="1"/>
      <c r="H53" s="2"/>
      <c r="I53" s="2"/>
      <c r="J53" t="s">
        <v>16</v>
      </c>
      <c r="K53" t="s">
        <v>17</v>
      </c>
      <c r="L53" t="s">
        <v>18</v>
      </c>
      <c r="M53" t="s">
        <v>7</v>
      </c>
    </row>
    <row r="54" spans="1:13" ht="12.75" outlineLevel="1">
      <c r="A54" s="2">
        <v>1</v>
      </c>
      <c r="B54" s="30" t="str">
        <f>IF(CAO!B101="","",CAO!B101)</f>
        <v>Manuel Tamargo</v>
      </c>
      <c r="C54" s="37">
        <v>0.7104166666666667</v>
      </c>
      <c r="D54" s="38">
        <v>0.7427199074074075</v>
      </c>
      <c r="E54" s="39">
        <f aca="true" t="shared" si="11" ref="E54:E66">IF(D54="","err tarjeta ",D54-C54)</f>
        <v>0.03230324074074076</v>
      </c>
      <c r="F54" s="36">
        <f>IF(D54=0,"-",RANK(E54,$E$54:$E$78,1))</f>
        <v>9</v>
      </c>
      <c r="G54" s="1"/>
      <c r="H54" s="2">
        <v>1</v>
      </c>
      <c r="I54" s="30" t="str">
        <f>IF(CAO!B76="","",CAO!B76)</f>
        <v>Roberto Montes García</v>
      </c>
      <c r="J54" s="37"/>
      <c r="K54" s="38"/>
      <c r="L54" s="39" t="str">
        <f aca="true" t="shared" si="12" ref="L54:L63">IF(K54="","err tarjeta ",K54-J54)</f>
        <v xml:space="preserve">err tarjeta </v>
      </c>
      <c r="M54" s="36" t="str">
        <f>IF(K54=0,"-",RANK(L54,$L$54:$L$74,1))</f>
        <v>-</v>
      </c>
    </row>
    <row r="55" spans="1:13" ht="12.75" outlineLevel="1">
      <c r="A55" s="2">
        <v>2</v>
      </c>
      <c r="B55" s="30" t="str">
        <f>IF(CAO!B102="","",CAO!B102)</f>
        <v>Roberto Montes Marcos</v>
      </c>
      <c r="C55" s="37">
        <v>0.7041666666666666</v>
      </c>
      <c r="D55" s="38">
        <v>0.7279398148148148</v>
      </c>
      <c r="E55" s="39">
        <f t="shared" si="11"/>
        <v>0.023773148148148238</v>
      </c>
      <c r="F55" s="36">
        <f aca="true" t="shared" si="13" ref="F55:F78">IF(D55=0,"-",RANK(E55,$E$54:$E$78,1))</f>
        <v>5</v>
      </c>
      <c r="G55" s="1"/>
      <c r="H55" s="2">
        <v>2</v>
      </c>
      <c r="I55" s="30" t="str">
        <f>IF(CAO!B77="","",CAO!B77)</f>
        <v>Pelayo García</v>
      </c>
      <c r="J55" s="37"/>
      <c r="K55" s="38"/>
      <c r="L55" s="39" t="str">
        <f t="shared" si="12"/>
        <v xml:space="preserve">err tarjeta </v>
      </c>
      <c r="M55" s="36" t="str">
        <f aca="true" t="shared" si="14" ref="M55:M74">IF(K55=0,"-",RANK(L55,$L$54:$L$74,1))</f>
        <v>-</v>
      </c>
    </row>
    <row r="56" spans="1:13" ht="12.75" outlineLevel="1">
      <c r="A56" s="2">
        <v>3</v>
      </c>
      <c r="B56" s="30" t="str">
        <f>IF(CAO!B103="","",CAO!B103)</f>
        <v>Sergio Perez</v>
      </c>
      <c r="C56" s="37"/>
      <c r="D56" s="38"/>
      <c r="E56" s="39" t="str">
        <f t="shared" si="11"/>
        <v xml:space="preserve">err tarjeta </v>
      </c>
      <c r="F56" s="36" t="str">
        <f t="shared" si="13"/>
        <v>-</v>
      </c>
      <c r="G56" s="1"/>
      <c r="H56" s="2">
        <v>3</v>
      </c>
      <c r="I56" s="30" t="str">
        <f>IF(CAO!B78="","",CAO!B78)</f>
        <v>Francisco José García</v>
      </c>
      <c r="J56" s="37"/>
      <c r="K56" s="38"/>
      <c r="L56" s="39" t="str">
        <f t="shared" si="12"/>
        <v xml:space="preserve">err tarjeta </v>
      </c>
      <c r="M56" s="36" t="str">
        <f t="shared" si="14"/>
        <v>-</v>
      </c>
    </row>
    <row r="57" spans="1:13" ht="12.75" outlineLevel="1">
      <c r="A57" s="2">
        <v>4</v>
      </c>
      <c r="B57" s="30" t="str">
        <f>IF(CAO!B104="","",CAO!B104)</f>
        <v>Diego Bouza</v>
      </c>
      <c r="C57" s="37"/>
      <c r="D57" s="38"/>
      <c r="E57" s="39" t="str">
        <f t="shared" si="11"/>
        <v xml:space="preserve">err tarjeta </v>
      </c>
      <c r="F57" s="36" t="str">
        <f t="shared" si="13"/>
        <v>-</v>
      </c>
      <c r="G57" s="1"/>
      <c r="H57" s="2">
        <v>4</v>
      </c>
      <c r="I57" s="30" t="str">
        <f>IF(CAO!B79="","",CAO!B79)</f>
        <v>Juan Carlos Rodríguez</v>
      </c>
      <c r="J57" s="37"/>
      <c r="K57" s="38"/>
      <c r="L57" s="39" t="str">
        <f t="shared" si="12"/>
        <v xml:space="preserve">err tarjeta </v>
      </c>
      <c r="M57" s="36" t="str">
        <f t="shared" si="14"/>
        <v>-</v>
      </c>
    </row>
    <row r="58" spans="1:13" ht="12.75" outlineLevel="1">
      <c r="A58" s="2">
        <v>5</v>
      </c>
      <c r="B58" s="30" t="str">
        <f>IF(CAO!B105="","",CAO!B105)</f>
        <v>Manuel Rodríguez</v>
      </c>
      <c r="C58" s="37"/>
      <c r="D58" s="38"/>
      <c r="E58" s="39" t="str">
        <f t="shared" si="11"/>
        <v xml:space="preserve">err tarjeta </v>
      </c>
      <c r="F58" s="36" t="str">
        <f t="shared" si="13"/>
        <v>-</v>
      </c>
      <c r="G58" s="1"/>
      <c r="H58" s="2">
        <v>5</v>
      </c>
      <c r="I58" s="30" t="str">
        <f>IF(CAO!B80="","",CAO!B80)</f>
        <v xml:space="preserve">Alfonso Florez </v>
      </c>
      <c r="J58" s="37">
        <v>0.6993055555555556</v>
      </c>
      <c r="K58" s="38"/>
      <c r="L58" s="39" t="str">
        <f t="shared" si="12"/>
        <v xml:space="preserve">err tarjeta </v>
      </c>
      <c r="M58" s="36" t="str">
        <f t="shared" si="14"/>
        <v>-</v>
      </c>
    </row>
    <row r="59" spans="1:13" ht="12.75" outlineLevel="1">
      <c r="A59" s="2">
        <v>6</v>
      </c>
      <c r="B59" s="30" t="str">
        <f>IF(CAO!B106="","",CAO!B106)</f>
        <v>Ignacio Izquierdo</v>
      </c>
      <c r="C59" s="37">
        <v>0.7291666666666666</v>
      </c>
      <c r="D59" s="38">
        <v>0.7496527777777778</v>
      </c>
      <c r="E59" s="39">
        <f t="shared" si="11"/>
        <v>0.020486111111111205</v>
      </c>
      <c r="F59" s="36">
        <f t="shared" si="13"/>
        <v>3</v>
      </c>
      <c r="G59" s="1"/>
      <c r="H59" s="2">
        <v>6</v>
      </c>
      <c r="I59" s="30" t="str">
        <f>IF(CAO!B81="","",CAO!B81)</f>
        <v xml:space="preserve">Felipe Sordo </v>
      </c>
      <c r="J59" s="37">
        <v>0.7097222222222223</v>
      </c>
      <c r="K59" s="38">
        <v>0.7281018518518518</v>
      </c>
      <c r="L59" s="39">
        <f t="shared" si="12"/>
        <v>0.01837962962962958</v>
      </c>
      <c r="M59" s="36">
        <f t="shared" si="14"/>
        <v>2</v>
      </c>
    </row>
    <row r="60" spans="1:13" ht="12.75" outlineLevel="1">
      <c r="A60" s="2">
        <v>7</v>
      </c>
      <c r="B60" s="30" t="str">
        <f>IF(CAO!B107="","",CAO!B107)</f>
        <v>Pedro Sánchez</v>
      </c>
      <c r="C60" s="37">
        <v>0.71875</v>
      </c>
      <c r="D60" s="38">
        <v>0.7436805555555556</v>
      </c>
      <c r="E60" s="39">
        <f t="shared" si="11"/>
        <v>0.024930555555555567</v>
      </c>
      <c r="F60" s="36">
        <f t="shared" si="13"/>
        <v>6</v>
      </c>
      <c r="G60" s="1"/>
      <c r="H60" s="2">
        <v>7</v>
      </c>
      <c r="I60" s="30" t="str">
        <f>IF(CAO!B82="","",CAO!B82)</f>
        <v>Isaias González</v>
      </c>
      <c r="J60" s="37">
        <v>0.7236111111111111</v>
      </c>
      <c r="K60" s="38"/>
      <c r="L60" s="39" t="str">
        <f t="shared" si="12"/>
        <v xml:space="preserve">err tarjeta </v>
      </c>
      <c r="M60" s="36" t="str">
        <f t="shared" si="14"/>
        <v>-</v>
      </c>
    </row>
    <row r="61" spans="1:13" ht="12.75" outlineLevel="1">
      <c r="A61" s="2">
        <v>8</v>
      </c>
      <c r="B61" s="30" t="str">
        <f>IF(CAO!B108="","",CAO!B108)</f>
        <v>Sergio Rezzonico</v>
      </c>
      <c r="C61" s="37">
        <v>0.6958333333333333</v>
      </c>
      <c r="D61" s="38">
        <v>0.7144212962962962</v>
      </c>
      <c r="E61" s="39">
        <f t="shared" si="11"/>
        <v>0.018587962962962945</v>
      </c>
      <c r="F61" s="36">
        <f t="shared" si="13"/>
        <v>1</v>
      </c>
      <c r="G61" s="1"/>
      <c r="H61" s="2">
        <v>8</v>
      </c>
      <c r="I61" s="30" t="str">
        <f>IF(CAO!B83="","",CAO!B83)</f>
        <v>Nils Javier Elbing</v>
      </c>
      <c r="J61" s="37">
        <v>0.7305555555555556</v>
      </c>
      <c r="K61" s="38">
        <v>0.7499537037037037</v>
      </c>
      <c r="L61" s="39">
        <f t="shared" si="12"/>
        <v>0.01939814814814811</v>
      </c>
      <c r="M61" s="36">
        <f t="shared" si="14"/>
        <v>3</v>
      </c>
    </row>
    <row r="62" spans="1:13" ht="12.75" outlineLevel="1">
      <c r="A62" s="2">
        <v>9</v>
      </c>
      <c r="B62" s="30" t="str">
        <f>IF(CAO!B109="","",CAO!B109)</f>
        <v>Arsenio Villa</v>
      </c>
      <c r="C62" s="37">
        <v>0.725</v>
      </c>
      <c r="D62" s="38"/>
      <c r="E62" s="39" t="str">
        <f t="shared" si="11"/>
        <v xml:space="preserve">err tarjeta </v>
      </c>
      <c r="F62" s="36" t="str">
        <f t="shared" si="13"/>
        <v>-</v>
      </c>
      <c r="G62" s="1"/>
      <c r="H62" s="2">
        <v>9</v>
      </c>
      <c r="I62" s="30" t="str">
        <f>IF(CAO!B84="","",CAO!B84)</f>
        <v xml:space="preserve">Yoshua Arne Brandt  </v>
      </c>
      <c r="J62" s="37">
        <v>0.6923611111111111</v>
      </c>
      <c r="K62" s="38"/>
      <c r="L62" s="39" t="str">
        <f t="shared" si="12"/>
        <v xml:space="preserve">err tarjeta </v>
      </c>
      <c r="M62" s="36" t="str">
        <f t="shared" si="14"/>
        <v>-</v>
      </c>
    </row>
    <row r="63" spans="1:13" ht="12.75" outlineLevel="1">
      <c r="A63" s="2">
        <v>10</v>
      </c>
      <c r="B63" s="30" t="str">
        <f>IF(CAO!B110="","",CAO!B110)</f>
        <v>Rubén Álvarez</v>
      </c>
      <c r="C63" s="37"/>
      <c r="D63" s="38"/>
      <c r="E63" s="39" t="str">
        <f t="shared" si="11"/>
        <v xml:space="preserve">err tarjeta </v>
      </c>
      <c r="F63" s="36" t="str">
        <f t="shared" si="13"/>
        <v>-</v>
      </c>
      <c r="G63" s="1"/>
      <c r="H63" s="2">
        <v>10</v>
      </c>
      <c r="I63" s="30" t="str">
        <f>IF(CAO!B85="","",CAO!B85)</f>
        <v xml:space="preserve">Jonay Perez </v>
      </c>
      <c r="J63" s="37">
        <v>0.7444444444444445</v>
      </c>
      <c r="K63" s="38">
        <v>0.765162037037037</v>
      </c>
      <c r="L63" s="39">
        <f t="shared" si="12"/>
        <v>0.020717592592592537</v>
      </c>
      <c r="M63" s="36">
        <f t="shared" si="14"/>
        <v>4</v>
      </c>
    </row>
    <row r="64" spans="1:13" ht="12.75" outlineLevel="1">
      <c r="A64" s="2">
        <v>11</v>
      </c>
      <c r="B64" s="30" t="str">
        <f>IF(CAO!B111="","",CAO!B111)</f>
        <v>Jesús Pedro Rubio</v>
      </c>
      <c r="C64" s="37"/>
      <c r="D64" s="38"/>
      <c r="E64" s="39" t="str">
        <f t="shared" si="11"/>
        <v xml:space="preserve">err tarjeta </v>
      </c>
      <c r="F64" s="36" t="str">
        <f t="shared" si="13"/>
        <v>-</v>
      </c>
      <c r="G64" s="1"/>
      <c r="H64" s="2">
        <v>11</v>
      </c>
      <c r="I64" s="30" t="str">
        <f>IF(CAO!B86="","",CAO!B86)</f>
        <v>Hugo Capellín</v>
      </c>
      <c r="J64" s="37">
        <v>0.7166666666666667</v>
      </c>
      <c r="K64" s="38"/>
      <c r="L64" s="39" t="str">
        <f aca="true" t="shared" si="15" ref="L64:L74">IF(K64="","err tarjeta ",K64-J64)</f>
        <v xml:space="preserve">err tarjeta </v>
      </c>
      <c r="M64" s="36" t="str">
        <f t="shared" si="14"/>
        <v>-</v>
      </c>
    </row>
    <row r="65" spans="1:13" ht="12.75" outlineLevel="1">
      <c r="A65" s="2">
        <v>12</v>
      </c>
      <c r="B65" s="30" t="str">
        <f>IF(CAO!B112="","",CAO!B112)</f>
        <v>Antonio Prieto</v>
      </c>
      <c r="C65" s="37"/>
      <c r="D65" s="38"/>
      <c r="E65" s="39" t="str">
        <f t="shared" si="11"/>
        <v xml:space="preserve">err tarjeta </v>
      </c>
      <c r="F65" s="36" t="str">
        <f t="shared" si="13"/>
        <v>-</v>
      </c>
      <c r="G65" s="1"/>
      <c r="H65" s="2">
        <v>12</v>
      </c>
      <c r="I65" s="30" t="str">
        <f>IF(CAO!B87="","",CAO!B87)</f>
        <v>Iván Rubio</v>
      </c>
      <c r="J65" s="37">
        <v>0.7131944444444445</v>
      </c>
      <c r="K65" s="38">
        <v>0.7475462962962963</v>
      </c>
      <c r="L65" s="39">
        <f t="shared" si="15"/>
        <v>0.034351851851851856</v>
      </c>
      <c r="M65" s="36">
        <f t="shared" si="14"/>
        <v>8</v>
      </c>
    </row>
    <row r="66" spans="1:13" ht="12.75" outlineLevel="1">
      <c r="A66" s="2">
        <v>13</v>
      </c>
      <c r="B66" s="30" t="str">
        <f>IF(CAO!B113="","",CAO!B113)</f>
        <v xml:space="preserve">Alejandro Camblor </v>
      </c>
      <c r="C66" s="37">
        <v>0.7000000000000001</v>
      </c>
      <c r="D66" s="38">
        <v>0.7190856481481481</v>
      </c>
      <c r="E66" s="39">
        <f t="shared" si="11"/>
        <v>0.01908564814814806</v>
      </c>
      <c r="F66" s="36">
        <f t="shared" si="13"/>
        <v>2</v>
      </c>
      <c r="G66" s="1"/>
      <c r="H66" s="2">
        <v>13</v>
      </c>
      <c r="I66" s="30" t="str">
        <f>IF(CAO!B88="","",CAO!B88)</f>
        <v xml:space="preserve">Adrián Prieto </v>
      </c>
      <c r="J66" s="37">
        <v>0.720138888888889</v>
      </c>
      <c r="K66" s="38"/>
      <c r="L66" s="39" t="str">
        <f t="shared" si="15"/>
        <v xml:space="preserve">err tarjeta </v>
      </c>
      <c r="M66" s="36" t="str">
        <f t="shared" si="14"/>
        <v>-</v>
      </c>
    </row>
    <row r="67" spans="1:13" ht="12.75" outlineLevel="1">
      <c r="A67" s="2">
        <v>14</v>
      </c>
      <c r="B67" s="30" t="str">
        <f>IF(CAO!B114="","",CAO!B114)</f>
        <v xml:space="preserve">David Lima </v>
      </c>
      <c r="C67" s="37">
        <v>0.69375</v>
      </c>
      <c r="D67" s="38">
        <v>0.715</v>
      </c>
      <c r="E67" s="39">
        <f aca="true" t="shared" si="16" ref="E67:E76">IF(D67="","err tarjeta ",D67-C67)</f>
        <v>0.02124999999999999</v>
      </c>
      <c r="F67" s="36">
        <f t="shared" si="13"/>
        <v>4</v>
      </c>
      <c r="G67" s="1"/>
      <c r="H67" s="2">
        <v>14</v>
      </c>
      <c r="I67" s="30" t="str">
        <f>IF(CAO!B89="","",CAO!B89)</f>
        <v>Jaime de Uriarte</v>
      </c>
      <c r="J67" s="37">
        <v>0.7062499999999999</v>
      </c>
      <c r="K67" s="38">
        <v>0.7402777777777777</v>
      </c>
      <c r="L67" s="39">
        <f t="shared" si="15"/>
        <v>0.03402777777777777</v>
      </c>
      <c r="M67" s="36">
        <f t="shared" si="14"/>
        <v>7</v>
      </c>
    </row>
    <row r="68" spans="1:13" ht="12.75">
      <c r="A68" s="2">
        <v>15</v>
      </c>
      <c r="B68" s="30" t="str">
        <f>IF(CAO!B115="","",CAO!B115)</f>
        <v xml:space="preserve">Hector Fernández </v>
      </c>
      <c r="C68" s="37">
        <v>0.7145833333333332</v>
      </c>
      <c r="D68" s="38">
        <v>0.7429398148148149</v>
      </c>
      <c r="E68" s="39">
        <f t="shared" si="16"/>
        <v>0.02835648148148162</v>
      </c>
      <c r="F68" s="36">
        <f t="shared" si="13"/>
        <v>7</v>
      </c>
      <c r="G68" s="1"/>
      <c r="H68" s="2">
        <v>15</v>
      </c>
      <c r="I68" s="30" t="str">
        <f>IF(CAO!B90="","",CAO!B90)</f>
        <v>Manuel Valero</v>
      </c>
      <c r="J68" s="37">
        <v>0.7270833333333333</v>
      </c>
      <c r="K68" s="38"/>
      <c r="L68" s="39" t="str">
        <f t="shared" si="15"/>
        <v xml:space="preserve">err tarjeta </v>
      </c>
      <c r="M68" s="36" t="str">
        <f t="shared" si="14"/>
        <v>-</v>
      </c>
    </row>
    <row r="69" spans="1:13" ht="12.75">
      <c r="A69" s="2">
        <v>16</v>
      </c>
      <c r="B69" s="30" t="str">
        <f>IF(CAO!B116="","",CAO!B116)</f>
        <v xml:space="preserve">Joaquin Fidalgo </v>
      </c>
      <c r="C69" s="37"/>
      <c r="D69" s="38"/>
      <c r="E69" s="39" t="str">
        <f t="shared" si="16"/>
        <v xml:space="preserve">err tarjeta </v>
      </c>
      <c r="F69" s="36" t="str">
        <f t="shared" si="13"/>
        <v>-</v>
      </c>
      <c r="G69" s="1"/>
      <c r="H69" s="2">
        <v>16</v>
      </c>
      <c r="I69" s="30" t="str">
        <f>IF(CAO!B91="","",CAO!B91)</f>
        <v>Beltrán Sánchez</v>
      </c>
      <c r="J69" s="37">
        <v>0.7374999999999999</v>
      </c>
      <c r="K69" s="38">
        <v>0.7700810185185185</v>
      </c>
      <c r="L69" s="39">
        <f t="shared" si="15"/>
        <v>0.03258101851851858</v>
      </c>
      <c r="M69" s="36">
        <f t="shared" si="14"/>
        <v>6</v>
      </c>
    </row>
    <row r="70" spans="1:13" ht="12.75">
      <c r="A70" s="2">
        <v>17</v>
      </c>
      <c r="B70" s="30" t="str">
        <f>IF(CAO!B117="","",CAO!B117)</f>
        <v>Juan Alonso Suco</v>
      </c>
      <c r="C70" s="37"/>
      <c r="D70" s="38"/>
      <c r="E70" s="39" t="str">
        <f t="shared" si="16"/>
        <v xml:space="preserve">err tarjeta </v>
      </c>
      <c r="F70" s="36" t="str">
        <f t="shared" si="13"/>
        <v>-</v>
      </c>
      <c r="G70" s="1"/>
      <c r="H70" s="2">
        <v>17</v>
      </c>
      <c r="I70" s="30" t="str">
        <f>IF(CAO!B92="","",CAO!B92)</f>
        <v>Rodrigo Toraño</v>
      </c>
      <c r="J70" s="37">
        <v>0.7027777777777778</v>
      </c>
      <c r="K70" s="38">
        <v>0.7318287037037038</v>
      </c>
      <c r="L70" s="39">
        <f t="shared" si="15"/>
        <v>0.029050925925925952</v>
      </c>
      <c r="M70" s="36">
        <f t="shared" si="14"/>
        <v>5</v>
      </c>
    </row>
    <row r="71" spans="1:13" ht="12.75">
      <c r="A71" s="2">
        <v>18</v>
      </c>
      <c r="B71" s="30" t="str">
        <f>IF(CAO!B118="","",CAO!B118)</f>
        <v>Luis Dieguez</v>
      </c>
      <c r="C71" s="37">
        <v>0.6916666666666668</v>
      </c>
      <c r="D71" s="38">
        <v>0.7209837962962963</v>
      </c>
      <c r="E71" s="39">
        <f t="shared" si="16"/>
        <v>0.029317129629629513</v>
      </c>
      <c r="F71" s="36">
        <f t="shared" si="13"/>
        <v>8</v>
      </c>
      <c r="G71" s="1"/>
      <c r="H71" s="2">
        <v>18</v>
      </c>
      <c r="I71" s="30" t="str">
        <f>IF(CAO!B93="","",CAO!B93)</f>
        <v>Ignacio Suárez</v>
      </c>
      <c r="J71" s="37"/>
      <c r="K71" s="38"/>
      <c r="L71" s="39" t="str">
        <f t="shared" si="15"/>
        <v xml:space="preserve">err tarjeta </v>
      </c>
      <c r="M71" s="36" t="str">
        <f t="shared" si="14"/>
        <v>-</v>
      </c>
    </row>
    <row r="72" spans="1:13" ht="12.75">
      <c r="A72" s="2">
        <v>19</v>
      </c>
      <c r="B72" s="30" t="str">
        <f>IF(CAO!B119="","",CAO!B119)</f>
        <v>Enrique Sánchez</v>
      </c>
      <c r="C72" s="37">
        <v>0.7312500000000001</v>
      </c>
      <c r="D72" s="38">
        <v>0.7688310185185184</v>
      </c>
      <c r="E72" s="39">
        <f t="shared" si="16"/>
        <v>0.03758101851851836</v>
      </c>
      <c r="F72" s="36">
        <f t="shared" si="13"/>
        <v>10</v>
      </c>
      <c r="G72" s="1"/>
      <c r="H72" s="2">
        <v>19</v>
      </c>
      <c r="I72" s="30" t="str">
        <f>IF(CAO!B94="","",CAO!B94)</f>
        <v>Alejandro Vallina</v>
      </c>
      <c r="J72" s="37">
        <v>0.7409722222222223</v>
      </c>
      <c r="K72" s="38"/>
      <c r="L72" s="39" t="str">
        <f t="shared" si="15"/>
        <v xml:space="preserve">err tarjeta </v>
      </c>
      <c r="M72" s="36" t="str">
        <f t="shared" si="14"/>
        <v>-</v>
      </c>
    </row>
    <row r="73" spans="1:13" ht="12.75">
      <c r="A73" s="2">
        <v>20</v>
      </c>
      <c r="B73" s="30" t="str">
        <f>IF(CAO!B120="","",CAO!B120)</f>
        <v>Adolfo Faza</v>
      </c>
      <c r="C73" s="37"/>
      <c r="D73" s="38"/>
      <c r="E73" s="39" t="str">
        <f t="shared" si="16"/>
        <v xml:space="preserve">err tarjeta </v>
      </c>
      <c r="F73" s="36" t="str">
        <f t="shared" si="13"/>
        <v>-</v>
      </c>
      <c r="G73" s="1"/>
      <c r="H73" s="2">
        <v>20</v>
      </c>
      <c r="I73" s="30" t="str">
        <f>IF(CAO!B95="","",CAO!B95)</f>
        <v>Manuel Espina</v>
      </c>
      <c r="J73" s="37">
        <v>0.6958333333333333</v>
      </c>
      <c r="K73" s="38">
        <v>0.713136574074074</v>
      </c>
      <c r="L73" s="39">
        <f t="shared" si="15"/>
        <v>0.017303240740740744</v>
      </c>
      <c r="M73" s="36">
        <f t="shared" si="14"/>
        <v>1</v>
      </c>
    </row>
    <row r="74" spans="1:13" ht="12.75">
      <c r="A74" s="2">
        <v>21</v>
      </c>
      <c r="B74" s="30" t="str">
        <f>IF(CAO!B121="","",CAO!B121)</f>
        <v>Jorge Álvarez</v>
      </c>
      <c r="C74" s="37"/>
      <c r="D74" s="38"/>
      <c r="E74" s="39" t="str">
        <f t="shared" si="16"/>
        <v xml:space="preserve">err tarjeta </v>
      </c>
      <c r="F74" s="36" t="str">
        <f t="shared" si="13"/>
        <v>-</v>
      </c>
      <c r="G74" s="1"/>
      <c r="H74" s="2">
        <v>21</v>
      </c>
      <c r="I74" s="30" t="str">
        <f>IF(CAO!B96="","",CAO!B96)</f>
        <v>Carlos Llerandi</v>
      </c>
      <c r="J74" s="37"/>
      <c r="K74" s="38"/>
      <c r="L74" s="39" t="str">
        <f t="shared" si="15"/>
        <v xml:space="preserve">err tarjeta </v>
      </c>
      <c r="M74" s="36" t="str">
        <f t="shared" si="14"/>
        <v>-</v>
      </c>
    </row>
    <row r="75" spans="1:13" ht="12.75">
      <c r="A75" s="2">
        <v>22</v>
      </c>
      <c r="B75" s="30" t="str">
        <f>IF(CAO!B122="","",CAO!B122)</f>
        <v>Ángel Espina</v>
      </c>
      <c r="C75" s="37"/>
      <c r="D75" s="38"/>
      <c r="E75" s="39" t="str">
        <f t="shared" si="16"/>
        <v xml:space="preserve">err tarjeta </v>
      </c>
      <c r="F75" s="36" t="str">
        <f t="shared" si="13"/>
        <v>-</v>
      </c>
      <c r="G75" s="1"/>
      <c r="H75" s="2"/>
      <c r="I75" s="30"/>
      <c r="J75" s="37"/>
      <c r="K75" s="38"/>
      <c r="L75" s="39"/>
      <c r="M75" s="36"/>
    </row>
    <row r="76" spans="1:13" ht="12.75">
      <c r="A76" s="2">
        <v>23</v>
      </c>
      <c r="B76" s="30" t="str">
        <f>IF(CAO!B123="","",CAO!B123)</f>
        <v>Vicente Llerandi</v>
      </c>
      <c r="C76" s="37">
        <v>0.7208333333333333</v>
      </c>
      <c r="D76" s="38"/>
      <c r="E76" s="39" t="str">
        <f t="shared" si="16"/>
        <v xml:space="preserve">err tarjeta </v>
      </c>
      <c r="F76" s="36" t="str">
        <f t="shared" si="13"/>
        <v>-</v>
      </c>
      <c r="G76" s="1"/>
      <c r="H76" s="2"/>
      <c r="I76" s="30"/>
      <c r="J76" s="37"/>
      <c r="K76" s="38"/>
      <c r="L76" s="39"/>
      <c r="M76" s="36"/>
    </row>
    <row r="77" spans="1:13" ht="12.75">
      <c r="A77" s="2">
        <v>24</v>
      </c>
      <c r="B77" s="30" t="str">
        <f>IF(CAO!B124="","",CAO!B124)</f>
        <v>Ramón Santurio</v>
      </c>
      <c r="C77" s="37">
        <v>0.7083333333333334</v>
      </c>
      <c r="D77" s="38"/>
      <c r="E77" s="39" t="str">
        <f>IF(D77="","err tarjeta ",D77-C77)</f>
        <v xml:space="preserve">err tarjeta </v>
      </c>
      <c r="F77" s="36" t="str">
        <f t="shared" si="13"/>
        <v>-</v>
      </c>
      <c r="G77" s="1"/>
      <c r="H77" s="2"/>
      <c r="I77" s="30"/>
      <c r="J77" s="37"/>
      <c r="K77" s="38"/>
      <c r="L77" s="39"/>
      <c r="M77" s="36"/>
    </row>
    <row r="78" spans="1:13" ht="12.75">
      <c r="A78" s="2">
        <v>25</v>
      </c>
      <c r="B78" s="30"/>
      <c r="C78" s="37"/>
      <c r="D78" s="38"/>
      <c r="E78" s="39" t="str">
        <f>IF(D78="","err tarjeta ",D78-C78)</f>
        <v xml:space="preserve">err tarjeta </v>
      </c>
      <c r="F78" s="36" t="str">
        <f t="shared" si="13"/>
        <v>-</v>
      </c>
      <c r="G78" s="1"/>
      <c r="H78" s="2"/>
      <c r="I78" s="30"/>
      <c r="J78" s="37"/>
      <c r="K78" s="38"/>
      <c r="L78" s="39"/>
      <c r="M78" s="36"/>
    </row>
    <row r="79" spans="2:10" ht="12.75">
      <c r="B79" t="s">
        <v>13</v>
      </c>
      <c r="C79" s="22">
        <f>COUNT(C54:C78)</f>
        <v>13</v>
      </c>
      <c r="G79" s="1"/>
      <c r="I79" t="s">
        <v>13</v>
      </c>
      <c r="J79" s="22">
        <f>COUNT(J54:J74)</f>
        <v>15</v>
      </c>
    </row>
  </sheetData>
  <mergeCells count="1">
    <mergeCell ref="C1:E1"/>
  </mergeCells>
  <conditionalFormatting sqref="M5:M17 M25:M46 F54:F78">
    <cfRule type="cellIs" priority="26" dxfId="4" operator="equal" stopIfTrue="1">
      <formula>3</formula>
    </cfRule>
    <cfRule type="cellIs" priority="27" dxfId="3" operator="equal" stopIfTrue="1">
      <formula>1</formula>
    </cfRule>
    <cfRule type="cellIs" priority="30" dxfId="2" operator="equal" stopIfTrue="1">
      <formula>2</formula>
    </cfRule>
  </conditionalFormatting>
  <conditionalFormatting sqref="F25:F49">
    <cfRule type="cellIs" priority="20" dxfId="4" operator="equal" stopIfTrue="1">
      <formula>3</formula>
    </cfRule>
    <cfRule type="cellIs" priority="21" dxfId="3" operator="equal" stopIfTrue="1">
      <formula>1</formula>
    </cfRule>
    <cfRule type="cellIs" priority="22" dxfId="2" operator="equal" stopIfTrue="1">
      <formula>2</formula>
    </cfRule>
  </conditionalFormatting>
  <conditionalFormatting sqref="F5:F20">
    <cfRule type="cellIs" priority="17" dxfId="4" operator="equal" stopIfTrue="1">
      <formula>3</formula>
    </cfRule>
    <cfRule type="cellIs" priority="18" dxfId="3" operator="equal" stopIfTrue="1">
      <formula>1</formula>
    </cfRule>
    <cfRule type="cellIs" priority="19" dxfId="2" operator="equal" stopIfTrue="1">
      <formula>2</formula>
    </cfRule>
  </conditionalFormatting>
  <conditionalFormatting sqref="M54:M78">
    <cfRule type="cellIs" priority="14" dxfId="4" operator="equal" stopIfTrue="1">
      <formula>3</formula>
    </cfRule>
    <cfRule type="cellIs" priority="15" dxfId="3" operator="equal" stopIfTrue="1">
      <formula>1</formula>
    </cfRule>
    <cfRule type="cellIs" priority="16" dxfId="2" operator="equal" stopIfTrue="1">
      <formula>2</formula>
    </cfRule>
  </conditionalFormatting>
  <conditionalFormatting sqref="L5:L17 E5:E20 E25:E49 L25:L46 E54:E78 L54:L78">
    <cfRule type="expression" priority="7" dxfId="0" stopIfTrue="1">
      <formula>C5=""</formula>
    </cfRule>
  </conditionalFormatting>
  <printOptions/>
  <pageMargins left="0.25" right="0.25" top="0.75" bottom="0.75" header="0.3" footer="0.3"/>
  <pageSetup fitToHeight="0" fitToWidth="1" horizontalDpi="26478" verticalDpi="26478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showOutlineSymbols="0" workbookViewId="0" topLeftCell="A16">
      <selection activeCell="O30" sqref="O30"/>
    </sheetView>
  </sheetViews>
  <sheetFormatPr defaultColWidth="11.00390625" defaultRowHeight="12.75" outlineLevelRow="1"/>
  <cols>
    <col min="1" max="1" width="4.421875" style="0" customWidth="1"/>
    <col min="2" max="2" width="25.57421875" style="0" bestFit="1" customWidth="1"/>
    <col min="3" max="3" width="12.00390625" style="0" customWidth="1"/>
    <col min="4" max="4" width="12.140625" style="0" bestFit="1" customWidth="1"/>
    <col min="5" max="5" width="15.57421875" style="0" customWidth="1"/>
    <col min="6" max="6" width="6.8515625" style="0" customWidth="1"/>
    <col min="7" max="7" width="0.9921875" style="0" customWidth="1"/>
    <col min="8" max="8" width="4.8515625" style="0" customWidth="1"/>
    <col min="9" max="9" width="28.57421875" style="0" bestFit="1" customWidth="1"/>
    <col min="11" max="11" width="11.8515625" style="0" bestFit="1" customWidth="1"/>
    <col min="12" max="12" width="15.57421875" style="0" customWidth="1"/>
    <col min="13" max="13" width="6.8515625" style="0" customWidth="1"/>
  </cols>
  <sheetData>
    <row r="1" spans="2:5" ht="23.25" outlineLevel="1">
      <c r="B1" s="32">
        <v>41378</v>
      </c>
      <c r="C1" s="86" t="s">
        <v>23</v>
      </c>
      <c r="D1" s="86"/>
      <c r="E1" s="86"/>
    </row>
    <row r="3" spans="1:9" ht="15.75" outlineLevel="1">
      <c r="A3" s="3"/>
      <c r="B3" s="34" t="s">
        <v>10</v>
      </c>
      <c r="G3" s="1"/>
      <c r="H3" s="6"/>
      <c r="I3" s="31" t="s">
        <v>15</v>
      </c>
    </row>
    <row r="4" spans="1:13" ht="12.75" outlineLevel="1">
      <c r="A4" s="3"/>
      <c r="B4" s="3"/>
      <c r="C4" t="s">
        <v>16</v>
      </c>
      <c r="D4" t="s">
        <v>17</v>
      </c>
      <c r="E4" t="s">
        <v>18</v>
      </c>
      <c r="F4" t="s">
        <v>7</v>
      </c>
      <c r="G4" s="1"/>
      <c r="H4" s="6"/>
      <c r="I4" s="6"/>
      <c r="J4" t="s">
        <v>16</v>
      </c>
      <c r="K4" t="s">
        <v>17</v>
      </c>
      <c r="L4" t="s">
        <v>18</v>
      </c>
      <c r="M4" t="s">
        <v>7</v>
      </c>
    </row>
    <row r="5" spans="1:13" ht="12.75" outlineLevel="1">
      <c r="A5" s="3">
        <v>1</v>
      </c>
      <c r="B5" s="30" t="str">
        <f>IF(CAO!B56="","",CAO!B56)</f>
        <v>Isabel Vega</v>
      </c>
      <c r="C5" s="37">
        <v>0.45694444444444443</v>
      </c>
      <c r="D5" s="38">
        <v>0.49748842592592596</v>
      </c>
      <c r="E5" s="39">
        <f aca="true" t="shared" si="0" ref="E5:E14">IF(D5="","err tarjeta ",D5-C5)</f>
        <v>0.04054398148148153</v>
      </c>
      <c r="F5" s="36">
        <f aca="true" t="shared" si="1" ref="F5:F20">IF(D5=0,"-",RANK(E5,$E$5:$E$20,1))</f>
        <v>12</v>
      </c>
      <c r="G5" s="1"/>
      <c r="H5" s="6">
        <v>1</v>
      </c>
      <c r="I5" s="30" t="str">
        <f>IF(CAO!B155="","",CAO!B155)</f>
        <v>Salvador González</v>
      </c>
      <c r="J5" s="37"/>
      <c r="K5" s="38"/>
      <c r="L5" s="39" t="str">
        <f aca="true" t="shared" si="2" ref="L5:L17">IF(K5="","err tarjeta ",K5-J5)</f>
        <v xml:space="preserve">err tarjeta </v>
      </c>
      <c r="M5" s="36" t="str">
        <f aca="true" t="shared" si="3" ref="M5:M17">IF(K5=0,"-",RANK(L5,$L$5:$L$17,1))</f>
        <v>-</v>
      </c>
    </row>
    <row r="6" spans="1:13" ht="12.75" outlineLevel="1">
      <c r="A6" s="3">
        <v>2</v>
      </c>
      <c r="B6" s="30" t="str">
        <f>IF(CAO!B57="","",CAO!B57)</f>
        <v>Juan Ramón Díaz</v>
      </c>
      <c r="C6" s="37">
        <v>0.4048611111111111</v>
      </c>
      <c r="D6" s="38">
        <v>0.4393518518518518</v>
      </c>
      <c r="E6" s="39">
        <f t="shared" si="0"/>
        <v>0.03449074074074071</v>
      </c>
      <c r="F6" s="36">
        <f t="shared" si="1"/>
        <v>10</v>
      </c>
      <c r="G6" s="1"/>
      <c r="H6" s="6">
        <v>2</v>
      </c>
      <c r="I6" s="30" t="str">
        <f>IF(CAO!B156="","",CAO!B156)</f>
        <v>Andrés del Bustio</v>
      </c>
      <c r="J6" s="37">
        <v>0.4444444444444444</v>
      </c>
      <c r="K6" s="38">
        <v>0.4768981481481482</v>
      </c>
      <c r="L6" s="39">
        <f t="shared" si="2"/>
        <v>0.03245370370370376</v>
      </c>
      <c r="M6" s="36">
        <f t="shared" si="3"/>
        <v>1</v>
      </c>
    </row>
    <row r="7" spans="1:13" ht="12.75" outlineLevel="1">
      <c r="A7" s="3">
        <v>3</v>
      </c>
      <c r="B7" s="30" t="str">
        <f>IF(CAO!B58="","",CAO!B58)</f>
        <v>Nuria Rodríguez</v>
      </c>
      <c r="C7" s="37">
        <v>0.4465277777777778</v>
      </c>
      <c r="D7" s="38">
        <v>0.49736111111111114</v>
      </c>
      <c r="E7" s="39">
        <f t="shared" si="0"/>
        <v>0.05083333333333334</v>
      </c>
      <c r="F7" s="36">
        <f t="shared" si="1"/>
        <v>15</v>
      </c>
      <c r="G7" s="1"/>
      <c r="H7" s="6">
        <v>3</v>
      </c>
      <c r="I7" s="30" t="str">
        <f>IF(CAO!B157="","",CAO!B157)</f>
        <v>Benedicto Santos</v>
      </c>
      <c r="J7" s="37">
        <v>0.37847222222222227</v>
      </c>
      <c r="K7" s="38">
        <v>0.42266203703703703</v>
      </c>
      <c r="L7" s="39">
        <f t="shared" si="2"/>
        <v>0.044189814814814765</v>
      </c>
      <c r="M7" s="36">
        <f t="shared" si="3"/>
        <v>6</v>
      </c>
    </row>
    <row r="8" spans="1:13" ht="12.75" outlineLevel="1">
      <c r="A8" s="3">
        <v>4</v>
      </c>
      <c r="B8" s="30" t="str">
        <f>IF(CAO!B59="","",CAO!B59)</f>
        <v>Iván Arboleya</v>
      </c>
      <c r="C8" s="37">
        <v>0.40138888888888885</v>
      </c>
      <c r="D8" s="38">
        <v>0.4233680555555555</v>
      </c>
      <c r="E8" s="39">
        <f t="shared" si="0"/>
        <v>0.02197916666666666</v>
      </c>
      <c r="F8" s="36">
        <f t="shared" si="1"/>
        <v>3</v>
      </c>
      <c r="G8" s="1"/>
      <c r="H8" s="6">
        <v>4</v>
      </c>
      <c r="I8" s="30" t="str">
        <f>IF(CAO!B158="","",CAO!B158)</f>
        <v>César Menéndez</v>
      </c>
      <c r="J8" s="37"/>
      <c r="K8" s="38"/>
      <c r="L8" s="39" t="str">
        <f t="shared" si="2"/>
        <v xml:space="preserve">err tarjeta </v>
      </c>
      <c r="M8" s="36" t="str">
        <f t="shared" si="3"/>
        <v>-</v>
      </c>
    </row>
    <row r="9" spans="1:13" ht="12.75" outlineLevel="1">
      <c r="A9" s="3">
        <v>5</v>
      </c>
      <c r="B9" s="30" t="str">
        <f>IF(CAO!B60="","",CAO!B60)</f>
        <v>Inés García</v>
      </c>
      <c r="C9" s="37">
        <v>0.42569444444444443</v>
      </c>
      <c r="D9" s="38">
        <v>0.47116898148148145</v>
      </c>
      <c r="E9" s="39">
        <f t="shared" si="0"/>
        <v>0.04547453703703702</v>
      </c>
      <c r="F9" s="36">
        <f t="shared" si="1"/>
        <v>14</v>
      </c>
      <c r="G9" s="1"/>
      <c r="H9" s="6">
        <v>5</v>
      </c>
      <c r="I9" s="30" t="str">
        <f>IF(CAO!B159="","",CAO!B159)</f>
        <v xml:space="preserve">Gonzalo Rosal </v>
      </c>
      <c r="J9" s="37">
        <v>0.4305555555555556</v>
      </c>
      <c r="K9" s="38">
        <v>0.47738425925925926</v>
      </c>
      <c r="L9" s="39">
        <f t="shared" si="2"/>
        <v>0.04682870370370368</v>
      </c>
      <c r="M9" s="36">
        <f t="shared" si="3"/>
        <v>9</v>
      </c>
    </row>
    <row r="10" spans="1:13" ht="12.75" outlineLevel="1">
      <c r="A10" s="3">
        <v>6</v>
      </c>
      <c r="B10" s="30" t="str">
        <f>IF(CAO!B61="","",CAO!B61)</f>
        <v xml:space="preserve">Alfonso Camblor </v>
      </c>
      <c r="C10" s="37">
        <v>0.4291666666666667</v>
      </c>
      <c r="D10" s="38">
        <v>0.4543055555555556</v>
      </c>
      <c r="E10" s="39">
        <f t="shared" si="0"/>
        <v>0.025138888888888877</v>
      </c>
      <c r="F10" s="36">
        <f t="shared" si="1"/>
        <v>5</v>
      </c>
      <c r="G10" s="1"/>
      <c r="H10" s="6">
        <v>6</v>
      </c>
      <c r="I10" s="30" t="str">
        <f>IF(CAO!B160="","",CAO!B160)</f>
        <v>David Sotres</v>
      </c>
      <c r="J10" s="37">
        <v>0.40277777777777773</v>
      </c>
      <c r="K10" s="38">
        <v>0.4427662037037037</v>
      </c>
      <c r="L10" s="39">
        <f t="shared" si="2"/>
        <v>0.03998842592592594</v>
      </c>
      <c r="M10" s="36">
        <f t="shared" si="3"/>
        <v>3</v>
      </c>
    </row>
    <row r="11" spans="1:13" ht="12.75" outlineLevel="1">
      <c r="A11" s="3">
        <v>7</v>
      </c>
      <c r="B11" s="30" t="str">
        <f>IF(CAO!B62="","",CAO!B62)</f>
        <v xml:space="preserve">Carlos Muñoz </v>
      </c>
      <c r="C11" s="37"/>
      <c r="D11" s="38"/>
      <c r="E11" s="39" t="str">
        <f t="shared" si="0"/>
        <v xml:space="preserve">err tarjeta </v>
      </c>
      <c r="F11" s="36" t="str">
        <f t="shared" si="1"/>
        <v>-</v>
      </c>
      <c r="G11" s="1"/>
      <c r="H11" s="6">
        <v>7</v>
      </c>
      <c r="I11" s="30" t="str">
        <f>IF(CAO!B161="","",CAO!B161)</f>
        <v>Ramón Blanco</v>
      </c>
      <c r="J11" s="37">
        <v>0.3819444444444444</v>
      </c>
      <c r="K11" s="38">
        <v>0.42081018518518515</v>
      </c>
      <c r="L11" s="39">
        <f t="shared" si="2"/>
        <v>0.03886574074074073</v>
      </c>
      <c r="M11" s="36">
        <f t="shared" si="3"/>
        <v>2</v>
      </c>
    </row>
    <row r="12" spans="1:13" ht="12.75" outlineLevel="1">
      <c r="A12" s="3">
        <v>8</v>
      </c>
      <c r="B12" s="30" t="str">
        <f>IF(CAO!B63="","",CAO!B63)</f>
        <v xml:space="preserve">Jimena Calvo </v>
      </c>
      <c r="C12" s="37">
        <v>0.4083333333333334</v>
      </c>
      <c r="D12" s="38">
        <v>0.42739583333333336</v>
      </c>
      <c r="E12" s="39">
        <f t="shared" si="0"/>
        <v>0.019062499999999982</v>
      </c>
      <c r="F12" s="36">
        <f t="shared" si="1"/>
        <v>1</v>
      </c>
      <c r="G12" s="1"/>
      <c r="H12" s="6">
        <v>8</v>
      </c>
      <c r="I12" s="30" t="str">
        <f>IF(CAO!B162="","",CAO!B162)</f>
        <v>Roberto Ferrero</v>
      </c>
      <c r="J12" s="37">
        <v>0.375</v>
      </c>
      <c r="K12" s="38">
        <v>0.4221296296296296</v>
      </c>
      <c r="L12" s="39">
        <f t="shared" si="2"/>
        <v>0.04712962962962958</v>
      </c>
      <c r="M12" s="36">
        <f t="shared" si="3"/>
        <v>10</v>
      </c>
    </row>
    <row r="13" spans="1:13" ht="12.75" outlineLevel="1">
      <c r="A13" s="3">
        <v>9</v>
      </c>
      <c r="B13" s="30" t="str">
        <f>IF(CAO!B64="","",CAO!B64)</f>
        <v>Manuel Franco</v>
      </c>
      <c r="C13" s="37">
        <v>0.44305555555555554</v>
      </c>
      <c r="D13" s="38">
        <v>0.46641203703703704</v>
      </c>
      <c r="E13" s="39">
        <f t="shared" si="0"/>
        <v>0.023356481481481506</v>
      </c>
      <c r="F13" s="36">
        <f t="shared" si="1"/>
        <v>4</v>
      </c>
      <c r="G13" s="1"/>
      <c r="H13" s="6">
        <v>9</v>
      </c>
      <c r="I13" s="30" t="str">
        <f>IF(CAO!B163="","",CAO!B163)</f>
        <v>Roberto Vicente</v>
      </c>
      <c r="J13" s="37">
        <v>0.3923611111111111</v>
      </c>
      <c r="K13" s="38">
        <v>0.43657407407407406</v>
      </c>
      <c r="L13" s="39">
        <f t="shared" si="2"/>
        <v>0.044212962962962954</v>
      </c>
      <c r="M13" s="36">
        <f t="shared" si="3"/>
        <v>7</v>
      </c>
    </row>
    <row r="14" spans="1:13" ht="12.75" outlineLevel="1">
      <c r="A14" s="3">
        <v>10</v>
      </c>
      <c r="B14" s="30" t="str">
        <f>IF(CAO!B65="","",CAO!B65)</f>
        <v>Íñigo Alcántara</v>
      </c>
      <c r="C14" s="37">
        <v>0.45</v>
      </c>
      <c r="D14" s="38">
        <v>0.47031249999999997</v>
      </c>
      <c r="E14" s="39">
        <f t="shared" si="0"/>
        <v>0.020312499999999956</v>
      </c>
      <c r="F14" s="36">
        <f t="shared" si="1"/>
        <v>2</v>
      </c>
      <c r="G14" s="1"/>
      <c r="H14" s="6">
        <v>10</v>
      </c>
      <c r="I14" s="30" t="str">
        <f>IF(CAO!B164="","",CAO!B164)</f>
        <v>Pablo Álvarez</v>
      </c>
      <c r="J14" s="37">
        <v>0.4236111111111111</v>
      </c>
      <c r="K14" s="38">
        <v>0.46899305555555554</v>
      </c>
      <c r="L14" s="39">
        <f t="shared" si="2"/>
        <v>0.04538194444444443</v>
      </c>
      <c r="M14" s="36">
        <f t="shared" si="3"/>
        <v>8</v>
      </c>
    </row>
    <row r="15" spans="1:13" ht="12.75" outlineLevel="1">
      <c r="A15" s="3">
        <v>11</v>
      </c>
      <c r="B15" s="30" t="str">
        <f>IF(CAO!B66="","",CAO!B66)</f>
        <v>Ana Mendoza</v>
      </c>
      <c r="C15" s="37">
        <v>0.4361111111111111</v>
      </c>
      <c r="D15" s="38">
        <v>0.465474537037037</v>
      </c>
      <c r="E15" s="39">
        <f aca="true" t="shared" si="4" ref="E15:E20">IF(D15="","err tarjeta ",D15-C15)</f>
        <v>0.02936342592592589</v>
      </c>
      <c r="F15" s="36">
        <f t="shared" si="1"/>
        <v>7</v>
      </c>
      <c r="G15" s="1"/>
      <c r="H15" s="6">
        <v>11</v>
      </c>
      <c r="I15" s="30" t="str">
        <f>IF(CAO!B165="","",CAO!B165)</f>
        <v>Eduardo Valero</v>
      </c>
      <c r="J15" s="37">
        <v>0.4375</v>
      </c>
      <c r="K15" s="38">
        <v>0.4785763888888889</v>
      </c>
      <c r="L15" s="39">
        <f t="shared" si="2"/>
        <v>0.041076388888888926</v>
      </c>
      <c r="M15" s="36">
        <f t="shared" si="3"/>
        <v>4</v>
      </c>
    </row>
    <row r="16" spans="1:13" ht="12.75" outlineLevel="1">
      <c r="A16" s="3">
        <v>12</v>
      </c>
      <c r="B16" s="30" t="str">
        <f>IF(CAO!B67="","",CAO!B67)</f>
        <v>Celia Toraño</v>
      </c>
      <c r="C16" s="37">
        <v>0.41875</v>
      </c>
      <c r="D16" s="38">
        <v>0.4487152777777778</v>
      </c>
      <c r="E16" s="39">
        <f t="shared" si="4"/>
        <v>0.0299652777777778</v>
      </c>
      <c r="F16" s="36">
        <f t="shared" si="1"/>
        <v>8</v>
      </c>
      <c r="G16" s="1"/>
      <c r="H16" s="6">
        <v>12</v>
      </c>
      <c r="I16" s="30" t="str">
        <f>IF(CAO!B166="","",CAO!B166)</f>
        <v>Felipe Rodríguez</v>
      </c>
      <c r="J16" s="37">
        <v>0.4131944444444444</v>
      </c>
      <c r="K16" s="38">
        <v>0.45488425925925924</v>
      </c>
      <c r="L16" s="39">
        <f t="shared" si="2"/>
        <v>0.04168981481481482</v>
      </c>
      <c r="M16" s="36">
        <f t="shared" si="3"/>
        <v>5</v>
      </c>
    </row>
    <row r="17" spans="1:13" ht="12.75" outlineLevel="1">
      <c r="A17" s="3">
        <v>13</v>
      </c>
      <c r="B17" s="30" t="str">
        <f>IF(CAO!B68="","",CAO!B68)</f>
        <v>Maria Sánchez</v>
      </c>
      <c r="C17" s="37">
        <v>0.43263888888888885</v>
      </c>
      <c r="D17" s="38">
        <v>0.4628125</v>
      </c>
      <c r="E17" s="39">
        <f t="shared" si="4"/>
        <v>0.030173611111111165</v>
      </c>
      <c r="F17" s="36">
        <f t="shared" si="1"/>
        <v>9</v>
      </c>
      <c r="G17" s="1"/>
      <c r="H17" s="6">
        <v>13</v>
      </c>
      <c r="I17" s="30" t="str">
        <f>IF(CAO!B167="","",CAO!B167)</f>
        <v>Daniel García</v>
      </c>
      <c r="J17" s="37"/>
      <c r="K17" s="38"/>
      <c r="L17" s="39" t="str">
        <f t="shared" si="2"/>
        <v xml:space="preserve">err tarjeta </v>
      </c>
      <c r="M17" s="36" t="str">
        <f t="shared" si="3"/>
        <v>-</v>
      </c>
    </row>
    <row r="18" spans="1:13" ht="12.75" outlineLevel="1">
      <c r="A18" s="3">
        <v>14</v>
      </c>
      <c r="B18" s="30" t="str">
        <f>IF(CAO!B69="","",CAO!B69)</f>
        <v>Greta García</v>
      </c>
      <c r="C18" s="37">
        <v>0.4395833333333334</v>
      </c>
      <c r="D18" s="38">
        <v>0.4663078703703704</v>
      </c>
      <c r="E18" s="39">
        <f t="shared" si="4"/>
        <v>0.026724537037037033</v>
      </c>
      <c r="F18" s="36">
        <f t="shared" si="1"/>
        <v>6</v>
      </c>
      <c r="G18" s="1"/>
      <c r="H18" s="6"/>
      <c r="I18" s="30"/>
      <c r="J18" s="64"/>
      <c r="K18" s="65"/>
      <c r="L18" s="66"/>
      <c r="M18" s="36"/>
    </row>
    <row r="19" spans="1:13" ht="12.75" outlineLevel="1">
      <c r="A19" s="3">
        <v>15</v>
      </c>
      <c r="B19" s="30" t="str">
        <f>IF(CAO!B70="","",CAO!B70)</f>
        <v>Olga Fernández</v>
      </c>
      <c r="C19" s="37">
        <v>0.4222222222222222</v>
      </c>
      <c r="D19" s="38">
        <v>0.46631944444444445</v>
      </c>
      <c r="E19" s="39">
        <f t="shared" si="4"/>
        <v>0.04409722222222223</v>
      </c>
      <c r="F19" s="36">
        <f t="shared" si="1"/>
        <v>13</v>
      </c>
      <c r="G19" s="1"/>
      <c r="H19" s="6"/>
      <c r="I19" s="30"/>
      <c r="J19" s="64"/>
      <c r="K19" s="65"/>
      <c r="L19" s="66"/>
      <c r="M19" s="36"/>
    </row>
    <row r="20" spans="1:13" ht="12.75" outlineLevel="1">
      <c r="A20" s="3">
        <v>16</v>
      </c>
      <c r="B20" s="30" t="str">
        <f>IF(CAO!B71="","",CAO!B71)</f>
        <v>Olaya Valiente</v>
      </c>
      <c r="C20" s="37">
        <v>0.41180555555555554</v>
      </c>
      <c r="D20" s="38">
        <v>0.44673611111111106</v>
      </c>
      <c r="E20" s="39">
        <f t="shared" si="4"/>
        <v>0.03493055555555552</v>
      </c>
      <c r="F20" s="36">
        <f t="shared" si="1"/>
        <v>11</v>
      </c>
      <c r="G20" s="1"/>
      <c r="H20" s="6"/>
      <c r="I20" s="30"/>
      <c r="J20" s="64"/>
      <c r="K20" s="65"/>
      <c r="L20" s="66"/>
      <c r="M20" s="36"/>
    </row>
    <row r="21" spans="2:13" ht="12.75" outlineLevel="1">
      <c r="B21" t="s">
        <v>13</v>
      </c>
      <c r="C21" s="22">
        <f>COUNT(C5:C20)</f>
        <v>15</v>
      </c>
      <c r="G21" s="1"/>
      <c r="H21" s="6"/>
      <c r="I21" t="s">
        <v>13</v>
      </c>
      <c r="J21" s="22">
        <f>COUNT(J5:J17)</f>
        <v>10</v>
      </c>
      <c r="K21" s="65"/>
      <c r="L21" s="66"/>
      <c r="M21" s="36"/>
    </row>
    <row r="22" ht="12.75" outlineLevel="1">
      <c r="G22" s="1"/>
    </row>
    <row r="23" spans="1:13" ht="6" customHeight="1" outlineLevel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9" ht="15.75" outlineLevel="1">
      <c r="A24" s="5"/>
      <c r="B24" s="26" t="s">
        <v>19</v>
      </c>
      <c r="G24" s="1"/>
      <c r="H24" s="4"/>
      <c r="I24" s="33" t="s">
        <v>14</v>
      </c>
    </row>
    <row r="25" spans="1:13" ht="12.75" outlineLevel="1">
      <c r="A25" s="5"/>
      <c r="B25" s="5"/>
      <c r="C25" t="s">
        <v>16</v>
      </c>
      <c r="D25" t="s">
        <v>17</v>
      </c>
      <c r="E25" t="s">
        <v>18</v>
      </c>
      <c r="F25" t="s">
        <v>7</v>
      </c>
      <c r="G25" s="1"/>
      <c r="H25" s="4"/>
      <c r="I25" s="4"/>
      <c r="J25" t="s">
        <v>16</v>
      </c>
      <c r="K25" t="s">
        <v>17</v>
      </c>
      <c r="L25" t="s">
        <v>18</v>
      </c>
      <c r="M25" t="s">
        <v>7</v>
      </c>
    </row>
    <row r="26" spans="1:13" ht="12.75" outlineLevel="1">
      <c r="A26" s="5">
        <v>1</v>
      </c>
      <c r="B26" s="30" t="str">
        <f>IF(CAO!B27="","",CAO!B27)</f>
        <v>Rosana Ropero</v>
      </c>
      <c r="C26" s="37">
        <v>0.4576388888888889</v>
      </c>
      <c r="D26" s="38">
        <v>0.4912962962962963</v>
      </c>
      <c r="E26" s="39">
        <f>IF(D26="","err tarjeta ",D26-C26)</f>
        <v>0.033657407407407414</v>
      </c>
      <c r="F26" s="36">
        <f>IF(D26=0,"-",RANK(E26,$E$26:$E$50,1))</f>
        <v>18</v>
      </c>
      <c r="G26" s="1"/>
      <c r="H26" s="4">
        <v>1</v>
      </c>
      <c r="I26" s="30" t="str">
        <f>IF(CAO!B130="","",CAO!B130)</f>
        <v>Sabina Benavides</v>
      </c>
      <c r="J26" s="37"/>
      <c r="K26" s="38"/>
      <c r="L26" s="39" t="str">
        <f>IF(K26="","err tarjeta ",K26-J26)</f>
        <v xml:space="preserve">err tarjeta </v>
      </c>
      <c r="M26" s="36" t="str">
        <f>IF(K26=0,"-",RANK(L26,$L$26:$L$47,1))</f>
        <v>-</v>
      </c>
    </row>
    <row r="27" spans="1:13" ht="12.75" outlineLevel="1">
      <c r="A27" s="5">
        <v>2</v>
      </c>
      <c r="B27" s="30" t="str">
        <f>IF(CAO!B28="","",CAO!B28)</f>
        <v>Olga Pardo</v>
      </c>
      <c r="C27" s="37">
        <v>0.4368055555555555</v>
      </c>
      <c r="D27" s="38">
        <v>0.4625925925925926</v>
      </c>
      <c r="E27" s="39">
        <f aca="true" t="shared" si="5" ref="E27:E37">IF(D27="","err tarjeta ",D27-C27)</f>
        <v>0.025787037037037108</v>
      </c>
      <c r="F27" s="36">
        <f aca="true" t="shared" si="6" ref="F27:F50">IF(D27=0,"-",RANK(E27,$E$26:$E$50,1))</f>
        <v>14</v>
      </c>
      <c r="G27" s="1"/>
      <c r="H27" s="4">
        <v>2</v>
      </c>
      <c r="I27" s="30" t="str">
        <f>IF(CAO!B131="","",CAO!B131)</f>
        <v>Eva Suárez</v>
      </c>
      <c r="J27" s="37">
        <v>0.4486111111111111</v>
      </c>
      <c r="K27" s="38">
        <v>0.5045833333333333</v>
      </c>
      <c r="L27" s="39">
        <f>IF(K27="","err tarjeta ",K27-J27)</f>
        <v>0.055972222222222145</v>
      </c>
      <c r="M27" s="95">
        <v>6</v>
      </c>
    </row>
    <row r="28" spans="1:13" ht="12.75" outlineLevel="1">
      <c r="A28" s="5">
        <v>3</v>
      </c>
      <c r="B28" s="30" t="str">
        <f>IF(CAO!B29="","",CAO!B29)</f>
        <v>Pablo Fernández</v>
      </c>
      <c r="C28" s="37">
        <v>0.44027777777777777</v>
      </c>
      <c r="D28" s="38">
        <v>0.46230324074074075</v>
      </c>
      <c r="E28" s="39">
        <f t="shared" si="5"/>
        <v>0.022025462962962983</v>
      </c>
      <c r="F28" s="36">
        <f t="shared" si="6"/>
        <v>11</v>
      </c>
      <c r="G28" s="1"/>
      <c r="H28" s="4">
        <v>3</v>
      </c>
      <c r="I28" s="30" t="str">
        <f>IF(CAO!B132="","",CAO!B132)</f>
        <v>Maria José Merino</v>
      </c>
      <c r="J28" s="37">
        <v>0.45555555555555555</v>
      </c>
      <c r="K28" s="38">
        <v>0.5326736111111111</v>
      </c>
      <c r="L28" s="39">
        <f aca="true" t="shared" si="7" ref="L28:L41">IF(K28="","err tarjeta ",K28-J28)</f>
        <v>0.07711805555555556</v>
      </c>
      <c r="M28" s="95">
        <v>12</v>
      </c>
    </row>
    <row r="29" spans="1:13" ht="12.75" outlineLevel="1">
      <c r="A29" s="5">
        <v>4</v>
      </c>
      <c r="B29" s="30" t="str">
        <f>IF(CAO!B30="","",CAO!B30)</f>
        <v>Alba Rodríguez</v>
      </c>
      <c r="C29" s="37">
        <v>0.4680555555555555</v>
      </c>
      <c r="D29" s="38">
        <v>0.49983796296296296</v>
      </c>
      <c r="E29" s="39">
        <f t="shared" si="5"/>
        <v>0.031782407407407454</v>
      </c>
      <c r="F29" s="36">
        <f t="shared" si="6"/>
        <v>16</v>
      </c>
      <c r="G29" s="1"/>
      <c r="H29" s="4">
        <v>4</v>
      </c>
      <c r="I29" s="30" t="str">
        <f>IF(CAO!B133="","",CAO!B133)</f>
        <v>Silvia López</v>
      </c>
      <c r="J29" s="37">
        <v>0.37916666666666665</v>
      </c>
      <c r="K29" s="38">
        <v>0.43019675925925926</v>
      </c>
      <c r="L29" s="39">
        <f t="shared" si="7"/>
        <v>0.05103009259259261</v>
      </c>
      <c r="M29" s="95">
        <v>4</v>
      </c>
    </row>
    <row r="30" spans="1:13" ht="12.75" outlineLevel="1">
      <c r="A30" s="5">
        <v>5</v>
      </c>
      <c r="B30" s="30" t="str">
        <f>IF(CAO!B31="","",CAO!B31)</f>
        <v>Álvaro Martínez</v>
      </c>
      <c r="C30" s="37">
        <v>0.47152777777777777</v>
      </c>
      <c r="D30" s="38">
        <v>0.4898263888888889</v>
      </c>
      <c r="E30" s="39">
        <f t="shared" si="5"/>
        <v>0.01829861111111114</v>
      </c>
      <c r="F30" s="36">
        <f t="shared" si="6"/>
        <v>10</v>
      </c>
      <c r="G30" s="1"/>
      <c r="H30" s="4">
        <v>5</v>
      </c>
      <c r="I30" s="30" t="str">
        <f>IF(CAO!B134="","",CAO!B134)</f>
        <v>Luz Franco</v>
      </c>
      <c r="J30" s="37">
        <v>0.44166666666666665</v>
      </c>
      <c r="K30" s="38">
        <v>0.48461805555555554</v>
      </c>
      <c r="L30" s="39">
        <f t="shared" si="7"/>
        <v>0.042951388888888886</v>
      </c>
      <c r="M30" s="90">
        <v>1</v>
      </c>
    </row>
    <row r="31" spans="1:13" ht="12.75" outlineLevel="1">
      <c r="A31" s="5">
        <v>6</v>
      </c>
      <c r="B31" s="30" t="str">
        <f>IF(CAO!B32="","",CAO!B32)</f>
        <v xml:space="preserve">Aitana Inguanzo </v>
      </c>
      <c r="C31" s="37">
        <v>0.44375000000000003</v>
      </c>
      <c r="D31" s="38">
        <v>0.46003472222222225</v>
      </c>
      <c r="E31" s="39">
        <f t="shared" si="5"/>
        <v>0.016284722222222214</v>
      </c>
      <c r="F31" s="36">
        <f t="shared" si="6"/>
        <v>9</v>
      </c>
      <c r="G31" s="1"/>
      <c r="H31" s="4">
        <v>6</v>
      </c>
      <c r="I31" s="30" t="str">
        <f>IF(CAO!B135="","",CAO!B135)</f>
        <v xml:space="preserve">Patricia Barahona </v>
      </c>
      <c r="J31" s="37">
        <v>0.43124999999999997</v>
      </c>
      <c r="K31" s="38">
        <v>0.5071180555555556</v>
      </c>
      <c r="L31" s="39">
        <f t="shared" si="7"/>
        <v>0.07586805555555559</v>
      </c>
      <c r="M31" s="95">
        <v>11</v>
      </c>
    </row>
    <row r="32" spans="1:13" ht="12.75" outlineLevel="1">
      <c r="A32" s="5">
        <v>7</v>
      </c>
      <c r="B32" s="30" t="str">
        <f>IF(CAO!B33="","",CAO!B33)</f>
        <v xml:space="preserve">Alberto del Valle </v>
      </c>
      <c r="C32" s="37">
        <v>0.45069444444444445</v>
      </c>
      <c r="D32" s="38"/>
      <c r="E32" s="39" t="str">
        <f t="shared" si="5"/>
        <v xml:space="preserve">err tarjeta </v>
      </c>
      <c r="F32" s="36" t="str">
        <f t="shared" si="6"/>
        <v>-</v>
      </c>
      <c r="G32" s="1"/>
      <c r="H32" s="4">
        <v>7</v>
      </c>
      <c r="I32" s="30" t="str">
        <f>IF(CAO!B136="","",CAO!B136)</f>
        <v>Teresa Foubelo</v>
      </c>
      <c r="J32" s="37">
        <v>0.3756944444444445</v>
      </c>
      <c r="K32" s="38"/>
      <c r="L32" s="39" t="str">
        <f t="shared" si="7"/>
        <v xml:space="preserve">err tarjeta </v>
      </c>
      <c r="M32" s="95"/>
    </row>
    <row r="33" spans="1:13" ht="12.75" outlineLevel="1">
      <c r="A33" s="5">
        <v>8</v>
      </c>
      <c r="B33" s="30" t="str">
        <f>IF(CAO!B34="","",CAO!B34)</f>
        <v xml:space="preserve">Andrea Dago </v>
      </c>
      <c r="C33" s="37">
        <v>0.46458333333333335</v>
      </c>
      <c r="D33" s="38">
        <v>0.4892824074074074</v>
      </c>
      <c r="E33" s="39">
        <f t="shared" si="5"/>
        <v>0.024699074074074068</v>
      </c>
      <c r="F33" s="36">
        <f t="shared" si="6"/>
        <v>13</v>
      </c>
      <c r="G33" s="1"/>
      <c r="H33" s="4">
        <v>8</v>
      </c>
      <c r="I33" s="30" t="str">
        <f>IF(CAO!B137="","",CAO!B137)</f>
        <v>Raquel Roig</v>
      </c>
      <c r="J33" s="37">
        <v>0.4138888888888889</v>
      </c>
      <c r="K33" s="38">
        <v>0.4684027777777778</v>
      </c>
      <c r="L33" s="39">
        <f t="shared" si="7"/>
        <v>0.05451388888888886</v>
      </c>
      <c r="M33" s="95">
        <v>5</v>
      </c>
    </row>
    <row r="34" spans="1:13" ht="12.75" outlineLevel="1">
      <c r="A34" s="5">
        <v>9</v>
      </c>
      <c r="B34" s="30" t="str">
        <f>IF(CAO!B35="","",CAO!B35)</f>
        <v xml:space="preserve">Angela Marcos </v>
      </c>
      <c r="C34" s="37">
        <v>0.38819444444444445</v>
      </c>
      <c r="D34" s="38">
        <v>0.4030092592592593</v>
      </c>
      <c r="E34" s="39">
        <f t="shared" si="5"/>
        <v>0.014814814814814836</v>
      </c>
      <c r="F34" s="36">
        <f t="shared" si="6"/>
        <v>6</v>
      </c>
      <c r="G34" s="1"/>
      <c r="H34" s="4">
        <v>9</v>
      </c>
      <c r="I34" s="30" t="str">
        <f>IF(CAO!B138="","",CAO!B138)</f>
        <v>Gracia Sánchez</v>
      </c>
      <c r="J34" s="37">
        <v>0.4451388888888889</v>
      </c>
      <c r="K34" s="38">
        <v>0.5083912037037037</v>
      </c>
      <c r="L34" s="39">
        <f t="shared" si="7"/>
        <v>0.0632523148148148</v>
      </c>
      <c r="M34" s="95">
        <v>8</v>
      </c>
    </row>
    <row r="35" spans="1:13" ht="12.75" outlineLevel="1">
      <c r="A35" s="5">
        <v>10</v>
      </c>
      <c r="B35" s="30" t="str">
        <f>IF(CAO!B36="","",CAO!B36)</f>
        <v>Azariel Alberto Menendez</v>
      </c>
      <c r="C35" s="37">
        <v>0.39166666666666666</v>
      </c>
      <c r="D35" s="38">
        <v>0.40299768518518514</v>
      </c>
      <c r="E35" s="39">
        <f t="shared" si="5"/>
        <v>0.011331018518518476</v>
      </c>
      <c r="F35" s="36">
        <f t="shared" si="6"/>
        <v>1</v>
      </c>
      <c r="G35" s="1"/>
      <c r="H35" s="4">
        <v>10</v>
      </c>
      <c r="I35" s="30" t="str">
        <f>IF(CAO!B139="","",CAO!B139)</f>
        <v>Irene Faza</v>
      </c>
      <c r="J35" s="37"/>
      <c r="K35" s="38"/>
      <c r="L35" s="39" t="str">
        <f t="shared" si="7"/>
        <v xml:space="preserve">err tarjeta </v>
      </c>
      <c r="M35" s="95"/>
    </row>
    <row r="36" spans="1:13" ht="12.75" outlineLevel="1">
      <c r="A36" s="5">
        <v>11</v>
      </c>
      <c r="B36" s="30" t="str">
        <f>IF(CAO!B37="","",CAO!B37)</f>
        <v xml:space="preserve">Carla del Valle </v>
      </c>
      <c r="C36" s="37"/>
      <c r="D36" s="38"/>
      <c r="E36" s="39" t="str">
        <f t="shared" si="5"/>
        <v xml:space="preserve">err tarjeta </v>
      </c>
      <c r="F36" s="36" t="str">
        <f t="shared" si="6"/>
        <v>-</v>
      </c>
      <c r="G36" s="1"/>
      <c r="H36" s="4">
        <v>11</v>
      </c>
      <c r="I36" s="30" t="str">
        <f>IF(CAO!B140="","",CAO!B140)</f>
        <v>Olga Cardín</v>
      </c>
      <c r="J36" s="37">
        <v>0.4173611111111111</v>
      </c>
      <c r="K36" s="38">
        <v>0.4877546296296296</v>
      </c>
      <c r="L36" s="39">
        <f t="shared" si="7"/>
        <v>0.0703935185185185</v>
      </c>
      <c r="M36" s="95">
        <v>10</v>
      </c>
    </row>
    <row r="37" spans="1:13" ht="12.75" outlineLevel="1">
      <c r="A37" s="5">
        <v>12</v>
      </c>
      <c r="B37" s="30" t="str">
        <f>IF(CAO!B38="","",CAO!B38)</f>
        <v xml:space="preserve">Elena Hernanz </v>
      </c>
      <c r="C37" s="37">
        <v>0.3986111111111111</v>
      </c>
      <c r="D37" s="38">
        <v>0.430775462962963</v>
      </c>
      <c r="E37" s="39">
        <f t="shared" si="5"/>
        <v>0.0321643518518519</v>
      </c>
      <c r="F37" s="36">
        <f t="shared" si="6"/>
        <v>17</v>
      </c>
      <c r="G37" s="1"/>
      <c r="H37" s="4">
        <v>12</v>
      </c>
      <c r="I37" s="30" t="str">
        <f>IF(CAO!B141="","",CAO!B141)</f>
        <v>Loreto Criado</v>
      </c>
      <c r="J37" s="37">
        <v>0.4381944444444445</v>
      </c>
      <c r="K37" s="38">
        <v>0.4875231481481481</v>
      </c>
      <c r="L37" s="39">
        <f t="shared" si="7"/>
        <v>0.049328703703703625</v>
      </c>
      <c r="M37" s="101">
        <v>3</v>
      </c>
    </row>
    <row r="38" spans="1:13" ht="12.75" outlineLevel="1">
      <c r="A38" s="5">
        <v>13</v>
      </c>
      <c r="B38" s="30" t="str">
        <f>IF(CAO!B39="","",CAO!B39)</f>
        <v xml:space="preserve">Enrique Díaz </v>
      </c>
      <c r="C38" s="37">
        <v>0.4055555555555555</v>
      </c>
      <c r="D38" s="38">
        <v>0.42094907407407406</v>
      </c>
      <c r="E38" s="39">
        <f aca="true" t="shared" si="8" ref="E38:E45">IF(D38="","err tarjeta ",D38-C38)</f>
        <v>0.015393518518518556</v>
      </c>
      <c r="F38" s="36">
        <f t="shared" si="6"/>
        <v>8</v>
      </c>
      <c r="G38" s="1"/>
      <c r="H38" s="4">
        <v>13</v>
      </c>
      <c r="I38" s="30" t="str">
        <f>IF(CAO!B142="","",CAO!B142)</f>
        <v>Romina Criado</v>
      </c>
      <c r="J38" s="37">
        <v>0.42430555555555555</v>
      </c>
      <c r="K38" s="38">
        <v>0.48663194444444446</v>
      </c>
      <c r="L38" s="39">
        <f t="shared" si="7"/>
        <v>0.06232638888888892</v>
      </c>
      <c r="M38" s="95">
        <v>7</v>
      </c>
    </row>
    <row r="39" spans="1:13" ht="12.75" outlineLevel="1">
      <c r="A39" s="5">
        <v>14</v>
      </c>
      <c r="B39" s="30" t="str">
        <f>IF(CAO!B40="","",CAO!B40)</f>
        <v xml:space="preserve">Haizea Zubuldia </v>
      </c>
      <c r="C39" s="37"/>
      <c r="D39" s="38"/>
      <c r="E39" s="39" t="str">
        <f t="shared" si="8"/>
        <v xml:space="preserve">err tarjeta </v>
      </c>
      <c r="F39" s="36" t="str">
        <f t="shared" si="6"/>
        <v>-</v>
      </c>
      <c r="G39" s="1"/>
      <c r="H39" s="4">
        <v>14</v>
      </c>
      <c r="I39" s="30" t="str">
        <f>IF(CAO!B143="","",CAO!B143)</f>
        <v>Mar Moreno</v>
      </c>
      <c r="J39" s="37">
        <v>0.45208333333333334</v>
      </c>
      <c r="K39" s="38">
        <v>0.49736111111111114</v>
      </c>
      <c r="L39" s="39">
        <f t="shared" si="7"/>
        <v>0.045277777777777806</v>
      </c>
      <c r="M39" s="99">
        <v>2</v>
      </c>
    </row>
    <row r="40" spans="1:13" ht="12.75" outlineLevel="1">
      <c r="A40" s="5">
        <v>15</v>
      </c>
      <c r="B40" s="30" t="str">
        <f>IF(CAO!B41="","",CAO!B41)</f>
        <v>Miguel Asprón</v>
      </c>
      <c r="C40" s="37">
        <v>0.4611111111111111</v>
      </c>
      <c r="D40" s="38">
        <v>0.48539351851851853</v>
      </c>
      <c r="E40" s="39">
        <f t="shared" si="8"/>
        <v>0.024282407407407447</v>
      </c>
      <c r="F40" s="36">
        <f t="shared" si="6"/>
        <v>12</v>
      </c>
      <c r="G40" s="1"/>
      <c r="H40" s="4">
        <v>15</v>
      </c>
      <c r="I40" s="30" t="str">
        <f>IF(CAO!B144="","",CAO!B144)</f>
        <v>Susana Álvarez</v>
      </c>
      <c r="J40" s="37">
        <v>0.43472222222222223</v>
      </c>
      <c r="K40" s="38">
        <v>0.4989467592592593</v>
      </c>
      <c r="L40" s="39">
        <f t="shared" si="7"/>
        <v>0.06422453703703707</v>
      </c>
      <c r="M40" s="95">
        <v>9</v>
      </c>
    </row>
    <row r="41" spans="1:13" ht="12.75" outlineLevel="1">
      <c r="A41" s="5">
        <v>16</v>
      </c>
      <c r="B41" s="30" t="str">
        <f>IF(CAO!B42="","",CAO!B42)</f>
        <v xml:space="preserve">Pedro Navarro </v>
      </c>
      <c r="C41" s="37">
        <v>0.4159722222222222</v>
      </c>
      <c r="D41" s="38">
        <v>0.43072916666666666</v>
      </c>
      <c r="E41" s="39">
        <f t="shared" si="8"/>
        <v>0.014756944444444475</v>
      </c>
      <c r="F41" s="36">
        <f t="shared" si="6"/>
        <v>5</v>
      </c>
      <c r="G41" s="1"/>
      <c r="H41" s="4">
        <v>16</v>
      </c>
      <c r="I41" s="30" t="str">
        <f>IF(CAO!B145="","",CAO!B145)</f>
        <v>Xulia Lorenzo</v>
      </c>
      <c r="J41" s="37">
        <v>0.3965277777777778</v>
      </c>
      <c r="K41" s="38">
        <v>0.4713773148148148</v>
      </c>
      <c r="L41" s="39">
        <f t="shared" si="7"/>
        <v>0.074849537037037</v>
      </c>
      <c r="M41" s="95">
        <v>17</v>
      </c>
    </row>
    <row r="42" spans="1:13" ht="12.75" outlineLevel="1">
      <c r="A42" s="5">
        <v>17</v>
      </c>
      <c r="B42" s="30" t="str">
        <f>IF(CAO!B43="","",CAO!B43)</f>
        <v>Rodrigo Pérez</v>
      </c>
      <c r="C42" s="37">
        <v>0.4263888888888889</v>
      </c>
      <c r="D42" s="38">
        <v>0.439375</v>
      </c>
      <c r="E42" s="39">
        <f t="shared" si="8"/>
        <v>0.012986111111111143</v>
      </c>
      <c r="F42" s="36">
        <f t="shared" si="6"/>
        <v>3</v>
      </c>
      <c r="G42" s="1"/>
      <c r="H42" s="4">
        <v>17</v>
      </c>
      <c r="I42" s="30" t="str">
        <f>IF(CAO!B146="","",CAO!B146)</f>
        <v>Jesús Bárcena</v>
      </c>
      <c r="J42" s="37">
        <v>0.3965277777777778</v>
      </c>
      <c r="K42" s="38">
        <v>0.47128472222222223</v>
      </c>
      <c r="L42" s="39">
        <f aca="true" t="shared" si="9" ref="L42:L48">IF(K42="","err tarjeta ",K42-J42)</f>
        <v>0.07475694444444442</v>
      </c>
      <c r="M42" s="95">
        <v>16</v>
      </c>
    </row>
    <row r="43" spans="1:13" ht="12.75" outlineLevel="1">
      <c r="A43" s="5">
        <v>18</v>
      </c>
      <c r="B43" s="30" t="str">
        <f>IF(CAO!B44="","",CAO!B44)</f>
        <v xml:space="preserve">Tania Freire </v>
      </c>
      <c r="C43" s="37"/>
      <c r="D43" s="38"/>
      <c r="E43" s="39" t="str">
        <f t="shared" si="8"/>
        <v xml:space="preserve">err tarjeta </v>
      </c>
      <c r="F43" s="36" t="str">
        <f t="shared" si="6"/>
        <v>-</v>
      </c>
      <c r="G43" s="1"/>
      <c r="H43" s="4">
        <v>18</v>
      </c>
      <c r="I43" s="30" t="str">
        <f>IF(CAO!B147="","",CAO!B147)</f>
        <v>David Tuñón</v>
      </c>
      <c r="J43" s="37">
        <v>0.3965277777777778</v>
      </c>
      <c r="K43" s="38">
        <v>0.4711111111111111</v>
      </c>
      <c r="L43" s="39">
        <f t="shared" si="9"/>
        <v>0.07458333333333328</v>
      </c>
      <c r="M43" s="95">
        <v>15</v>
      </c>
    </row>
    <row r="44" spans="1:13" ht="12.75" outlineLevel="1">
      <c r="A44" s="5">
        <v>19</v>
      </c>
      <c r="B44" s="30" t="str">
        <f>IF(CAO!B45="","",CAO!B45)</f>
        <v>Violeta Ricoy</v>
      </c>
      <c r="C44" s="37">
        <v>0.41250000000000003</v>
      </c>
      <c r="D44" s="38">
        <v>0.42743055555555554</v>
      </c>
      <c r="E44" s="39">
        <f t="shared" si="8"/>
        <v>0.014930555555555503</v>
      </c>
      <c r="F44" s="36">
        <f t="shared" si="6"/>
        <v>7</v>
      </c>
      <c r="G44" s="1"/>
      <c r="H44" s="4">
        <v>19</v>
      </c>
      <c r="I44" s="30" t="str">
        <f>IF(CAO!B148="","",CAO!B148)</f>
        <v>Verónica Fernández</v>
      </c>
      <c r="J44" s="37">
        <v>0.38958333333333334</v>
      </c>
      <c r="K44" s="38">
        <v>0.4561458333333333</v>
      </c>
      <c r="L44" s="39">
        <f t="shared" si="9"/>
        <v>0.06656249999999997</v>
      </c>
      <c r="M44" s="95">
        <v>14</v>
      </c>
    </row>
    <row r="45" spans="1:13" ht="12.75" outlineLevel="1">
      <c r="A45" s="5">
        <v>20</v>
      </c>
      <c r="B45" s="30" t="str">
        <f>IF(CAO!B46="","",CAO!B46)</f>
        <v>Paola Villa</v>
      </c>
      <c r="C45" s="37">
        <v>0.42291666666666666</v>
      </c>
      <c r="D45" s="38">
        <v>0.452349537037037</v>
      </c>
      <c r="E45" s="39">
        <f t="shared" si="8"/>
        <v>0.029432870370370345</v>
      </c>
      <c r="F45" s="36">
        <f t="shared" si="6"/>
        <v>15</v>
      </c>
      <c r="G45" s="1"/>
      <c r="H45" s="4">
        <v>20</v>
      </c>
      <c r="I45" s="30" t="str">
        <f>IF(CAO!B149="","",CAO!B149)</f>
        <v>Ciro Gayol</v>
      </c>
      <c r="J45" s="37">
        <v>0.38958333333333334</v>
      </c>
      <c r="K45" s="38">
        <v>0.4561458333333333</v>
      </c>
      <c r="L45" s="39">
        <f t="shared" si="9"/>
        <v>0.06656249999999997</v>
      </c>
      <c r="M45" s="95">
        <v>13</v>
      </c>
    </row>
    <row r="46" spans="1:13" ht="12.75" outlineLevel="1">
      <c r="A46" s="5">
        <v>21</v>
      </c>
      <c r="B46" s="30" t="str">
        <f>IF(CAO!B47="","",CAO!B47)</f>
        <v>Ángel Laruelo</v>
      </c>
      <c r="C46" s="37">
        <v>0.4472222222222222</v>
      </c>
      <c r="D46" s="38"/>
      <c r="E46" s="39" t="str">
        <f>IF(D46="","err tarjeta ",D46-C46)</f>
        <v xml:space="preserve">err tarjeta </v>
      </c>
      <c r="F46" s="36" t="str">
        <f t="shared" si="6"/>
        <v>-</v>
      </c>
      <c r="G46" s="1"/>
      <c r="H46" s="4">
        <v>21</v>
      </c>
      <c r="I46" s="30" t="str">
        <f>IF(CAO!B150="","",CAO!B150)</f>
        <v>Diana Tomás</v>
      </c>
      <c r="J46" s="37">
        <v>0.40347222222222223</v>
      </c>
      <c r="K46" s="38">
        <v>0.5434027777777778</v>
      </c>
      <c r="L46" s="39">
        <f t="shared" si="9"/>
        <v>0.13993055555555556</v>
      </c>
      <c r="M46" s="95">
        <v>18</v>
      </c>
    </row>
    <row r="47" spans="1:13" ht="12.75" outlineLevel="1">
      <c r="A47" s="5">
        <v>22</v>
      </c>
      <c r="B47" s="30" t="str">
        <f>IF(CAO!B48="","",CAO!B48)</f>
        <v>Juncal Guerrero</v>
      </c>
      <c r="C47" s="37">
        <v>0.45416666666666666</v>
      </c>
      <c r="D47" s="38">
        <v>0.4669560185185185</v>
      </c>
      <c r="E47" s="39">
        <f>IF(D47="","err tarjeta ",D47-C47)</f>
        <v>0.012789351851851816</v>
      </c>
      <c r="F47" s="36">
        <f t="shared" si="6"/>
        <v>2</v>
      </c>
      <c r="G47" s="1"/>
      <c r="H47" s="4">
        <v>22</v>
      </c>
      <c r="I47" s="30" t="str">
        <f>IF(CAO!B151="","",CAO!B151)</f>
        <v>Carmen Alvariño</v>
      </c>
      <c r="J47" s="37">
        <v>0.40347222222222223</v>
      </c>
      <c r="K47" s="38">
        <v>0.5434027777777778</v>
      </c>
      <c r="L47" s="39">
        <f t="shared" si="9"/>
        <v>0.13993055555555556</v>
      </c>
      <c r="M47" s="95">
        <v>19</v>
      </c>
    </row>
    <row r="48" spans="1:13" ht="12.75" outlineLevel="1">
      <c r="A48" s="5">
        <v>23</v>
      </c>
      <c r="B48" s="30" t="str">
        <f>IF(CAO!B49="","",CAO!B49)</f>
        <v>Olaya Vallina</v>
      </c>
      <c r="C48" s="37"/>
      <c r="D48" s="38"/>
      <c r="E48" s="39" t="str">
        <f>IF(D48="","err tarjeta ",D48-C48)</f>
        <v xml:space="preserve">err tarjeta </v>
      </c>
      <c r="F48" s="36" t="str">
        <f t="shared" si="6"/>
        <v>-</v>
      </c>
      <c r="G48" s="1"/>
      <c r="H48" s="4"/>
      <c r="I48" s="30"/>
      <c r="J48" s="37"/>
      <c r="K48" s="38"/>
      <c r="L48" s="39" t="str">
        <f t="shared" si="9"/>
        <v xml:space="preserve">err tarjeta </v>
      </c>
      <c r="M48" s="36"/>
    </row>
    <row r="49" spans="1:13" ht="12.75" outlineLevel="1">
      <c r="A49" s="5">
        <v>24</v>
      </c>
      <c r="B49" s="30" t="str">
        <f>IF(CAO!B50="","",CAO!B50)</f>
        <v>Pablo Erice</v>
      </c>
      <c r="C49" s="37">
        <v>0.41944444444444445</v>
      </c>
      <c r="D49" s="38"/>
      <c r="E49" s="39" t="str">
        <f>IF(D49="","err tarjeta ",D49-C49)</f>
        <v xml:space="preserve">err tarjeta </v>
      </c>
      <c r="F49" s="36" t="str">
        <f t="shared" si="6"/>
        <v>-</v>
      </c>
      <c r="G49" s="1"/>
      <c r="H49" s="4"/>
      <c r="I49" s="30"/>
      <c r="J49" s="37"/>
      <c r="K49" s="38"/>
      <c r="L49" s="39" t="str">
        <f>IF(K49="","err tarjeta ",K49-J49)</f>
        <v xml:space="preserve">err tarjeta </v>
      </c>
      <c r="M49" s="36"/>
    </row>
    <row r="50" spans="1:13" ht="12.75" outlineLevel="1">
      <c r="A50" s="5">
        <v>25</v>
      </c>
      <c r="B50" s="30" t="str">
        <f>IF(CAO!B51="","",CAO!B51)</f>
        <v>Irene González</v>
      </c>
      <c r="C50" s="37">
        <v>0.4451388888888889</v>
      </c>
      <c r="D50" s="38">
        <v>0.4597569444444444</v>
      </c>
      <c r="E50" s="39">
        <f>IF(D50="","err tarjeta ",D50-C50)</f>
        <v>0.01461805555555551</v>
      </c>
      <c r="F50" s="36">
        <f t="shared" si="6"/>
        <v>4</v>
      </c>
      <c r="G50" s="1"/>
      <c r="H50" s="4"/>
      <c r="I50" s="30"/>
      <c r="J50" s="37"/>
      <c r="K50" s="38"/>
      <c r="L50" s="39" t="str">
        <f>IF(K50="","err tarjeta ",K50-J50)</f>
        <v xml:space="preserve">err tarjeta </v>
      </c>
      <c r="M50" s="36"/>
    </row>
    <row r="51" spans="2:10" ht="12.75" outlineLevel="1">
      <c r="B51" t="s">
        <v>13</v>
      </c>
      <c r="C51" s="22">
        <f>COUNT(C26:C50)</f>
        <v>21</v>
      </c>
      <c r="G51" s="1"/>
      <c r="I51" t="s">
        <v>13</v>
      </c>
      <c r="J51" s="22">
        <f>COUNT(J26:J47)</f>
        <v>20</v>
      </c>
    </row>
    <row r="52" spans="1:13" ht="6" customHeight="1" outlineLevel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9" ht="15.75" outlineLevel="1">
      <c r="A53" s="2"/>
      <c r="B53" s="24" t="s">
        <v>12</v>
      </c>
      <c r="G53" s="1"/>
      <c r="H53" s="2"/>
      <c r="I53" s="24" t="s">
        <v>11</v>
      </c>
    </row>
    <row r="54" spans="1:13" ht="12.75" outlineLevel="1">
      <c r="A54" s="2"/>
      <c r="B54" s="2"/>
      <c r="C54" t="s">
        <v>16</v>
      </c>
      <c r="D54" t="s">
        <v>17</v>
      </c>
      <c r="E54" t="s">
        <v>18</v>
      </c>
      <c r="F54" t="s">
        <v>7</v>
      </c>
      <c r="G54" s="1"/>
      <c r="H54" s="2"/>
      <c r="I54" s="2"/>
      <c r="J54" t="s">
        <v>16</v>
      </c>
      <c r="K54" t="s">
        <v>17</v>
      </c>
      <c r="L54" t="s">
        <v>18</v>
      </c>
      <c r="M54" t="s">
        <v>7</v>
      </c>
    </row>
    <row r="55" spans="1:13" ht="12.75" outlineLevel="1">
      <c r="A55" s="2">
        <v>1</v>
      </c>
      <c r="B55" s="30" t="str">
        <f>IF(CAO!B101="","",CAO!B101)</f>
        <v>Manuel Tamargo</v>
      </c>
      <c r="C55" s="37"/>
      <c r="D55" s="38"/>
      <c r="E55" s="39" t="str">
        <f aca="true" t="shared" si="10" ref="E55:E67">IF(D55="","err tarjeta ",D55-C55)</f>
        <v xml:space="preserve">err tarjeta </v>
      </c>
      <c r="F55" s="36" t="str">
        <f>IF(D55=0,"-",RANK(E55,$E$55:$E$79,1))</f>
        <v>-</v>
      </c>
      <c r="G55" s="1"/>
      <c r="H55" s="2">
        <v>1</v>
      </c>
      <c r="I55" s="30" t="str">
        <f>IF(CAO!B76="","",CAO!B76)</f>
        <v>Roberto Montes García</v>
      </c>
      <c r="J55" s="37">
        <v>0.4458333333333333</v>
      </c>
      <c r="K55" s="38">
        <v>0.48431712962962964</v>
      </c>
      <c r="L55" s="39">
        <f aca="true" t="shared" si="11" ref="L55:L63">IF(K55="","err tarjeta ",K55-J55)</f>
        <v>0.038483796296296335</v>
      </c>
      <c r="M55" s="36">
        <f>IF(K55=0,"-",RANK(L55,$L$55:$L$76,1))</f>
        <v>6</v>
      </c>
    </row>
    <row r="56" spans="1:13" ht="12.75" outlineLevel="1">
      <c r="A56" s="2">
        <v>2</v>
      </c>
      <c r="B56" s="30" t="str">
        <f>IF(CAO!B102="","",CAO!B102)</f>
        <v>Roberto Montes Marcos</v>
      </c>
      <c r="C56" s="37">
        <v>0.45625</v>
      </c>
      <c r="D56" s="38">
        <v>0.49233796296296295</v>
      </c>
      <c r="E56" s="39">
        <f t="shared" si="10"/>
        <v>0.03608796296296296</v>
      </c>
      <c r="F56" s="36">
        <f aca="true" t="shared" si="12" ref="F56:F79">IF(D56=0,"-",RANK(E56,$E$55:$E$79,1))</f>
        <v>1</v>
      </c>
      <c r="G56" s="1"/>
      <c r="H56" s="2">
        <v>2</v>
      </c>
      <c r="I56" s="30" t="str">
        <f>IF(CAO!B77="","",CAO!B77)</f>
        <v>Pelayo García</v>
      </c>
      <c r="J56" s="37">
        <v>0.46319444444444446</v>
      </c>
      <c r="K56" s="38">
        <v>0.505150462962963</v>
      </c>
      <c r="L56" s="39">
        <f t="shared" si="11"/>
        <v>0.04195601851851849</v>
      </c>
      <c r="M56" s="36">
        <f aca="true" t="shared" si="13" ref="M56:M76">IF(K56=0,"-",RANK(L56,$L$55:$L$76,1))</f>
        <v>7</v>
      </c>
    </row>
    <row r="57" spans="1:13" ht="12.75" outlineLevel="1">
      <c r="A57" s="2">
        <v>3</v>
      </c>
      <c r="B57" s="30" t="str">
        <f>IF(CAO!B103="","",CAO!B103)</f>
        <v>Sergio Perez</v>
      </c>
      <c r="C57" s="37">
        <v>0.42083333333333334</v>
      </c>
      <c r="D57" s="38"/>
      <c r="E57" s="39" t="str">
        <f t="shared" si="10"/>
        <v xml:space="preserve">err tarjeta </v>
      </c>
      <c r="F57" s="36" t="str">
        <f t="shared" si="12"/>
        <v>-</v>
      </c>
      <c r="G57" s="1"/>
      <c r="H57" s="2">
        <v>3</v>
      </c>
      <c r="I57" s="30" t="str">
        <f>IF(CAO!B78="","",CAO!B78)</f>
        <v>Francisco José García</v>
      </c>
      <c r="J57" s="37">
        <v>0.44930555555555557</v>
      </c>
      <c r="K57" s="38">
        <v>0.5175694444444444</v>
      </c>
      <c r="L57" s="39">
        <f t="shared" si="11"/>
        <v>0.06826388888888885</v>
      </c>
      <c r="M57" s="36">
        <f t="shared" si="13"/>
        <v>18</v>
      </c>
    </row>
    <row r="58" spans="1:13" ht="12.75" outlineLevel="1">
      <c r="A58" s="2">
        <v>4</v>
      </c>
      <c r="B58" s="30" t="str">
        <f>IF(CAO!B104="","",CAO!B104)</f>
        <v>Diego Bouza</v>
      </c>
      <c r="C58" s="37"/>
      <c r="D58" s="38"/>
      <c r="E58" s="39" t="str">
        <f t="shared" si="10"/>
        <v xml:space="preserve">err tarjeta </v>
      </c>
      <c r="F58" s="36" t="str">
        <f t="shared" si="12"/>
        <v>-</v>
      </c>
      <c r="G58" s="1"/>
      <c r="H58" s="2">
        <v>4</v>
      </c>
      <c r="I58" s="30" t="str">
        <f>IF(CAO!B79="","",CAO!B79)</f>
        <v>Juan Carlos Rodríguez</v>
      </c>
      <c r="J58" s="37">
        <v>0.45625</v>
      </c>
      <c r="K58" s="38">
        <v>0.5184722222222222</v>
      </c>
      <c r="L58" s="39">
        <f t="shared" si="11"/>
        <v>0.062222222222222234</v>
      </c>
      <c r="M58" s="36">
        <f t="shared" si="13"/>
        <v>16</v>
      </c>
    </row>
    <row r="59" spans="1:13" ht="12.75" outlineLevel="1">
      <c r="A59" s="2">
        <v>5</v>
      </c>
      <c r="B59" s="30" t="str">
        <f>IF(CAO!B105="","",CAO!B105)</f>
        <v>Manuel Rodríguez</v>
      </c>
      <c r="C59" s="37">
        <v>0.4479166666666667</v>
      </c>
      <c r="D59" s="38">
        <v>0.5392476851851852</v>
      </c>
      <c r="E59" s="39">
        <f t="shared" si="10"/>
        <v>0.09133101851851849</v>
      </c>
      <c r="F59" s="36">
        <f t="shared" si="12"/>
        <v>19</v>
      </c>
      <c r="G59" s="1"/>
      <c r="H59" s="2">
        <v>5</v>
      </c>
      <c r="I59" s="30" t="str">
        <f>IF(CAO!B80="","",CAO!B80)</f>
        <v xml:space="preserve">Alfonso Florez </v>
      </c>
      <c r="J59" s="37">
        <v>0.43194444444444446</v>
      </c>
      <c r="K59" s="38">
        <v>0.4814351851851852</v>
      </c>
      <c r="L59" s="39">
        <f t="shared" si="11"/>
        <v>0.049490740740740724</v>
      </c>
      <c r="M59" s="36">
        <f t="shared" si="13"/>
        <v>11</v>
      </c>
    </row>
    <row r="60" spans="1:13" ht="12.75" outlineLevel="1">
      <c r="A60" s="2">
        <v>6</v>
      </c>
      <c r="B60" s="30" t="str">
        <f>IF(CAO!B106="","",CAO!B106)</f>
        <v>Ignacio Izquierdo</v>
      </c>
      <c r="C60" s="37">
        <v>0.4583333333333333</v>
      </c>
      <c r="D60" s="38">
        <v>0.5383680555555556</v>
      </c>
      <c r="E60" s="39">
        <f t="shared" si="10"/>
        <v>0.08003472222222224</v>
      </c>
      <c r="F60" s="36">
        <f t="shared" si="12"/>
        <v>18</v>
      </c>
      <c r="G60" s="1"/>
      <c r="H60" s="2">
        <v>6</v>
      </c>
      <c r="I60" s="30" t="str">
        <f>IF(CAO!B81="","",CAO!B81)</f>
        <v xml:space="preserve">Felipe Sordo </v>
      </c>
      <c r="J60" s="37">
        <v>0.4388888888888889</v>
      </c>
      <c r="K60" s="38">
        <v>0.47716435185185185</v>
      </c>
      <c r="L60" s="39">
        <f t="shared" si="11"/>
        <v>0.03827546296296297</v>
      </c>
      <c r="M60" s="36">
        <f t="shared" si="13"/>
        <v>5</v>
      </c>
    </row>
    <row r="61" spans="1:13" ht="12.75" outlineLevel="1">
      <c r="A61" s="2">
        <v>7</v>
      </c>
      <c r="B61" s="30" t="str">
        <f>IF(CAO!B107="","",CAO!B107)</f>
        <v>Pedro Sánchez</v>
      </c>
      <c r="C61" s="37">
        <v>0.3833333333333333</v>
      </c>
      <c r="D61" s="38">
        <v>0.4418287037037037</v>
      </c>
      <c r="E61" s="39">
        <f t="shared" si="10"/>
        <v>0.05849537037037039</v>
      </c>
      <c r="F61" s="36">
        <f t="shared" si="12"/>
        <v>14</v>
      </c>
      <c r="G61" s="1"/>
      <c r="H61" s="2">
        <v>7</v>
      </c>
      <c r="I61" s="30" t="str">
        <f>IF(CAO!B82="","",CAO!B82)</f>
        <v>Isaias González</v>
      </c>
      <c r="J61" s="37">
        <v>0.4527777777777778</v>
      </c>
      <c r="K61" s="38"/>
      <c r="L61" s="39" t="str">
        <f t="shared" si="11"/>
        <v xml:space="preserve">err tarjeta </v>
      </c>
      <c r="M61" s="36" t="str">
        <f t="shared" si="13"/>
        <v>-</v>
      </c>
    </row>
    <row r="62" spans="1:13" ht="12.75" outlineLevel="1">
      <c r="A62" s="2">
        <v>8</v>
      </c>
      <c r="B62" s="30" t="str">
        <f>IF(CAO!B108="","",CAO!B108)</f>
        <v>Sergio Rezzonico</v>
      </c>
      <c r="C62" s="37">
        <v>0.3770833333333334</v>
      </c>
      <c r="D62" s="38">
        <v>0.4178240740740741</v>
      </c>
      <c r="E62" s="39">
        <f t="shared" si="10"/>
        <v>0.040740740740740744</v>
      </c>
      <c r="F62" s="36">
        <f t="shared" si="12"/>
        <v>2</v>
      </c>
      <c r="G62" s="1"/>
      <c r="H62" s="2">
        <v>8</v>
      </c>
      <c r="I62" s="30" t="str">
        <f>IF(CAO!B83="","",CAO!B83)</f>
        <v>Nils Javier Elbing</v>
      </c>
      <c r="J62" s="37">
        <v>0.4145833333333333</v>
      </c>
      <c r="K62" s="38">
        <v>0.44981481481481483</v>
      </c>
      <c r="L62" s="39">
        <f t="shared" si="11"/>
        <v>0.03523148148148153</v>
      </c>
      <c r="M62" s="36">
        <f t="shared" si="13"/>
        <v>4</v>
      </c>
    </row>
    <row r="63" spans="1:13" ht="12.75" outlineLevel="1">
      <c r="A63" s="2">
        <v>9</v>
      </c>
      <c r="B63" s="30" t="str">
        <f>IF(CAO!B109="","",CAO!B109)</f>
        <v>Arsenio Villa</v>
      </c>
      <c r="C63" s="37">
        <v>0.42291666666666666</v>
      </c>
      <c r="D63" s="38">
        <v>0.4689699074074074</v>
      </c>
      <c r="E63" s="39">
        <f t="shared" si="10"/>
        <v>0.04605324074074074</v>
      </c>
      <c r="F63" s="36">
        <f t="shared" si="12"/>
        <v>6</v>
      </c>
      <c r="G63" s="1"/>
      <c r="H63" s="2">
        <v>9</v>
      </c>
      <c r="I63" s="30" t="str">
        <f>IF(CAO!B84="","",CAO!B84)</f>
        <v xml:space="preserve">Yoshua Arne Brandt  </v>
      </c>
      <c r="J63" s="37">
        <v>0.425</v>
      </c>
      <c r="K63" s="38">
        <v>0.45418981481481485</v>
      </c>
      <c r="L63" s="39">
        <f t="shared" si="11"/>
        <v>0.029189814814814863</v>
      </c>
      <c r="M63" s="36">
        <f t="shared" si="13"/>
        <v>1</v>
      </c>
    </row>
    <row r="64" spans="1:13" ht="12.75" outlineLevel="1">
      <c r="A64" s="2">
        <v>10</v>
      </c>
      <c r="B64" s="30" t="str">
        <f>IF(CAO!B110="","",CAO!B110)</f>
        <v>Rubén Álvarez</v>
      </c>
      <c r="C64" s="37">
        <v>0.45208333333333334</v>
      </c>
      <c r="D64" s="38">
        <v>0.5694791666666666</v>
      </c>
      <c r="E64" s="39">
        <f t="shared" si="10"/>
        <v>0.11739583333333331</v>
      </c>
      <c r="F64" s="36">
        <f t="shared" si="12"/>
        <v>20</v>
      </c>
      <c r="G64" s="1"/>
      <c r="H64" s="2">
        <v>10</v>
      </c>
      <c r="I64" s="30" t="str">
        <f>IF(CAO!B85="","",CAO!B85)</f>
        <v xml:space="preserve">Jonay Perez </v>
      </c>
      <c r="J64" s="37">
        <v>0.4666666666666666</v>
      </c>
      <c r="K64" s="38">
        <v>0.496724537037037</v>
      </c>
      <c r="L64" s="39">
        <f aca="true" t="shared" si="14" ref="L64:L76">IF(K64="","err tarjeta ",K64-J64)</f>
        <v>0.030057870370370388</v>
      </c>
      <c r="M64" s="36">
        <f t="shared" si="13"/>
        <v>2</v>
      </c>
    </row>
    <row r="65" spans="1:13" ht="12.75" outlineLevel="1">
      <c r="A65" s="2">
        <v>11</v>
      </c>
      <c r="B65" s="30" t="str">
        <f>IF(CAO!B111="","",CAO!B111)</f>
        <v>Jesús Pedro Rubio</v>
      </c>
      <c r="C65" s="37">
        <v>0.4083333333333334</v>
      </c>
      <c r="D65" s="38">
        <v>0.4739583333333333</v>
      </c>
      <c r="E65" s="39">
        <f t="shared" si="10"/>
        <v>0.06562499999999993</v>
      </c>
      <c r="F65" s="36">
        <f t="shared" si="12"/>
        <v>16</v>
      </c>
      <c r="G65" s="1"/>
      <c r="H65" s="2">
        <v>11</v>
      </c>
      <c r="I65" s="30" t="str">
        <f>IF(CAO!B86="","",CAO!B86)</f>
        <v>Hugo Capellín</v>
      </c>
      <c r="J65" s="37">
        <v>0.4076388888888889</v>
      </c>
      <c r="K65" s="38">
        <v>0.4539583333333333</v>
      </c>
      <c r="L65" s="39">
        <f t="shared" si="14"/>
        <v>0.04631944444444441</v>
      </c>
      <c r="M65" s="36">
        <f t="shared" si="13"/>
        <v>10</v>
      </c>
    </row>
    <row r="66" spans="1:13" ht="12.75" outlineLevel="1">
      <c r="A66" s="2">
        <v>12</v>
      </c>
      <c r="B66" s="30" t="str">
        <f>IF(CAO!B112="","",CAO!B112)</f>
        <v>Antonio Prieto</v>
      </c>
      <c r="C66" s="37">
        <v>0.4354166666666666</v>
      </c>
      <c r="D66" s="38">
        <v>0.48849537037037033</v>
      </c>
      <c r="E66" s="39">
        <f t="shared" si="10"/>
        <v>0.05307870370370371</v>
      </c>
      <c r="F66" s="36">
        <f t="shared" si="12"/>
        <v>13</v>
      </c>
      <c r="G66" s="1"/>
      <c r="H66" s="2">
        <v>12</v>
      </c>
      <c r="I66" s="30" t="str">
        <f>IF(CAO!B87="","",CAO!B87)</f>
        <v>Iván Rubio</v>
      </c>
      <c r="J66" s="37">
        <v>0.41805555555555557</v>
      </c>
      <c r="K66" s="38"/>
      <c r="L66" s="39" t="str">
        <f t="shared" si="14"/>
        <v xml:space="preserve">err tarjeta </v>
      </c>
      <c r="M66" s="36" t="str">
        <f t="shared" si="13"/>
        <v>-</v>
      </c>
    </row>
    <row r="67" spans="1:13" ht="12.75" outlineLevel="1">
      <c r="A67" s="2">
        <v>13</v>
      </c>
      <c r="B67" s="30" t="str">
        <f>IF(CAO!B113="","",CAO!B113)</f>
        <v xml:space="preserve">Alejandro Camblor </v>
      </c>
      <c r="C67" s="37">
        <v>0.4291666666666667</v>
      </c>
      <c r="D67" s="38">
        <v>0.46990740740740744</v>
      </c>
      <c r="E67" s="39">
        <f t="shared" si="10"/>
        <v>0.040740740740740744</v>
      </c>
      <c r="F67" s="36">
        <f t="shared" si="12"/>
        <v>2</v>
      </c>
      <c r="G67" s="1"/>
      <c r="H67" s="2">
        <v>13</v>
      </c>
      <c r="I67" s="30" t="str">
        <f>IF(CAO!B88="","",CAO!B88)</f>
        <v xml:space="preserve">Adrián Prieto </v>
      </c>
      <c r="J67" s="37">
        <v>0.4041666666666666</v>
      </c>
      <c r="K67" s="38">
        <v>0.4581134259259259</v>
      </c>
      <c r="L67" s="39">
        <f t="shared" si="14"/>
        <v>0.05394675925925929</v>
      </c>
      <c r="M67" s="36">
        <f t="shared" si="13"/>
        <v>14</v>
      </c>
    </row>
    <row r="68" spans="1:13" ht="12.75" outlineLevel="1">
      <c r="A68" s="2">
        <v>14</v>
      </c>
      <c r="B68" s="30" t="str">
        <f>IF(CAO!B114="","",CAO!B114)</f>
        <v xml:space="preserve">David Lima </v>
      </c>
      <c r="C68" s="37">
        <v>0.3958333333333333</v>
      </c>
      <c r="D68" s="38">
        <v>0.443449074074074</v>
      </c>
      <c r="E68" s="39">
        <f aca="true" t="shared" si="15" ref="E68:E79">IF(D68="","err tarjeta ",D68-C68)</f>
        <v>0.04761574074074071</v>
      </c>
      <c r="F68" s="36">
        <f t="shared" si="12"/>
        <v>9</v>
      </c>
      <c r="G68" s="1"/>
      <c r="H68" s="2">
        <v>14</v>
      </c>
      <c r="I68" s="30" t="str">
        <f>IF(CAO!B89="","",CAO!B89)</f>
        <v>Jaime de Uriarte</v>
      </c>
      <c r="J68" s="37">
        <v>0.41111111111111115</v>
      </c>
      <c r="K68" s="38">
        <v>0.4962962962962963</v>
      </c>
      <c r="L68" s="39">
        <f t="shared" si="14"/>
        <v>0.08518518518518514</v>
      </c>
      <c r="M68" s="36">
        <f t="shared" si="13"/>
        <v>19</v>
      </c>
    </row>
    <row r="69" spans="1:13" ht="12.75">
      <c r="A69" s="2">
        <v>15</v>
      </c>
      <c r="B69" s="30" t="str">
        <f>IF(CAO!B115="","",CAO!B115)</f>
        <v xml:space="preserve">Hector Fernández </v>
      </c>
      <c r="C69" s="37">
        <v>0.44166666666666665</v>
      </c>
      <c r="D69" s="38">
        <v>0.48671296296296296</v>
      </c>
      <c r="E69" s="39">
        <f t="shared" si="15"/>
        <v>0.045046296296296306</v>
      </c>
      <c r="F69" s="36">
        <f t="shared" si="12"/>
        <v>5</v>
      </c>
      <c r="G69" s="1"/>
      <c r="H69" s="2">
        <v>15</v>
      </c>
      <c r="I69" s="30" t="str">
        <f>IF(CAO!B90="","",CAO!B90)</f>
        <v>Manuel Valero</v>
      </c>
      <c r="J69" s="37">
        <v>0.4354166666666666</v>
      </c>
      <c r="K69" s="38">
        <v>0.4866898148148148</v>
      </c>
      <c r="L69" s="39">
        <f t="shared" si="14"/>
        <v>0.05127314814814821</v>
      </c>
      <c r="M69" s="36">
        <f t="shared" si="13"/>
        <v>12</v>
      </c>
    </row>
    <row r="70" spans="1:13" ht="12.75">
      <c r="A70" s="2">
        <v>16</v>
      </c>
      <c r="B70" s="30" t="str">
        <f>IF(CAO!B116="","",CAO!B116)</f>
        <v xml:space="preserve">Joaquin Fidalgo </v>
      </c>
      <c r="C70" s="37"/>
      <c r="D70" s="38"/>
      <c r="E70" s="39" t="str">
        <f t="shared" si="15"/>
        <v xml:space="preserve">err tarjeta </v>
      </c>
      <c r="F70" s="36" t="str">
        <f t="shared" si="12"/>
        <v>-</v>
      </c>
      <c r="G70" s="1"/>
      <c r="H70" s="2">
        <v>16</v>
      </c>
      <c r="I70" s="30" t="str">
        <f>IF(CAO!B91="","",CAO!B91)</f>
        <v>Beltrán Sánchez</v>
      </c>
      <c r="J70" s="37">
        <v>0.44236111111111115</v>
      </c>
      <c r="K70" s="38">
        <v>0.4970833333333333</v>
      </c>
      <c r="L70" s="39">
        <f t="shared" si="14"/>
        <v>0.05472222222222217</v>
      </c>
      <c r="M70" s="36">
        <f t="shared" si="13"/>
        <v>15</v>
      </c>
    </row>
    <row r="71" spans="1:13" ht="12.75">
      <c r="A71" s="2">
        <v>17</v>
      </c>
      <c r="B71" s="30" t="str">
        <f>IF(CAO!B117="","",CAO!B117)</f>
        <v>Juan Alonso Suco</v>
      </c>
      <c r="C71" s="37">
        <v>0.4166666666666667</v>
      </c>
      <c r="D71" s="38">
        <v>0.4645601851851852</v>
      </c>
      <c r="E71" s="39">
        <f t="shared" si="15"/>
        <v>0.04789351851851853</v>
      </c>
      <c r="F71" s="36">
        <f t="shared" si="12"/>
        <v>10</v>
      </c>
      <c r="G71" s="1"/>
      <c r="H71" s="2">
        <v>17</v>
      </c>
      <c r="I71" s="30" t="str">
        <f>IF(CAO!B92="","",CAO!B92)</f>
        <v>Rodrigo Toraño</v>
      </c>
      <c r="J71" s="37">
        <v>0.4215277777777778</v>
      </c>
      <c r="K71" s="38">
        <v>0.4872569444444444</v>
      </c>
      <c r="L71" s="39">
        <f t="shared" si="14"/>
        <v>0.06572916666666662</v>
      </c>
      <c r="M71" s="36">
        <f t="shared" si="13"/>
        <v>17</v>
      </c>
    </row>
    <row r="72" spans="1:13" ht="12.75">
      <c r="A72" s="2">
        <v>18</v>
      </c>
      <c r="B72" s="30" t="str">
        <f>IF(CAO!B118="","",CAO!B118)</f>
        <v>Luis Dieguez</v>
      </c>
      <c r="C72" s="37">
        <v>0.37916666666666665</v>
      </c>
      <c r="D72" s="38">
        <v>0.42540509259259257</v>
      </c>
      <c r="E72" s="39">
        <f t="shared" si="15"/>
        <v>0.04623842592592592</v>
      </c>
      <c r="F72" s="36">
        <f t="shared" si="12"/>
        <v>7</v>
      </c>
      <c r="G72" s="1"/>
      <c r="H72" s="2">
        <v>18</v>
      </c>
      <c r="I72" s="30" t="str">
        <f>IF(CAO!B93="","",CAO!B93)</f>
        <v>Ignacio Suárez</v>
      </c>
      <c r="J72" s="37">
        <v>0.3972222222222222</v>
      </c>
      <c r="K72" s="38">
        <v>0.450462962962963</v>
      </c>
      <c r="L72" s="39">
        <f t="shared" si="14"/>
        <v>0.05324074074074081</v>
      </c>
      <c r="M72" s="36">
        <f t="shared" si="13"/>
        <v>13</v>
      </c>
    </row>
    <row r="73" spans="1:13" ht="12.75">
      <c r="A73" s="2">
        <v>19</v>
      </c>
      <c r="B73" s="30" t="str">
        <f>IF(CAO!B119="","",CAO!B119)</f>
        <v>Enrique Sánchez</v>
      </c>
      <c r="C73" s="37"/>
      <c r="D73" s="38"/>
      <c r="E73" s="39" t="str">
        <f t="shared" si="15"/>
        <v xml:space="preserve">err tarjeta </v>
      </c>
      <c r="F73" s="36" t="str">
        <f t="shared" si="12"/>
        <v>-</v>
      </c>
      <c r="G73" s="1"/>
      <c r="H73" s="2">
        <v>19</v>
      </c>
      <c r="I73" s="30" t="str">
        <f>IF(CAO!B94="","",CAO!B94)</f>
        <v>Alejandro Vallina</v>
      </c>
      <c r="J73" s="37">
        <v>0.40069444444444446</v>
      </c>
      <c r="K73" s="38">
        <v>0.4454282407407408</v>
      </c>
      <c r="L73" s="39">
        <f t="shared" si="14"/>
        <v>0.04473379629629631</v>
      </c>
      <c r="M73" s="36">
        <f t="shared" si="13"/>
        <v>9</v>
      </c>
    </row>
    <row r="74" spans="1:13" ht="12.75">
      <c r="A74" s="2">
        <v>20</v>
      </c>
      <c r="B74" s="30" t="str">
        <f>IF(CAO!B120="","",CAO!B120)</f>
        <v>Adolfo Faza</v>
      </c>
      <c r="C74" s="37">
        <v>0.43333333333333335</v>
      </c>
      <c r="D74" s="38">
        <v>0.49984953703703705</v>
      </c>
      <c r="E74" s="39">
        <f t="shared" si="15"/>
        <v>0.0665162037037037</v>
      </c>
      <c r="F74" s="36">
        <f t="shared" si="12"/>
        <v>17</v>
      </c>
      <c r="G74" s="1"/>
      <c r="H74" s="2">
        <v>20</v>
      </c>
      <c r="I74" s="30" t="str">
        <f>IF(CAO!B95="","",CAO!B95)</f>
        <v>Manuel Espina</v>
      </c>
      <c r="J74" s="37">
        <v>0.4597222222222222</v>
      </c>
      <c r="K74" s="38">
        <v>0.4902662037037037</v>
      </c>
      <c r="L74" s="39">
        <f t="shared" si="14"/>
        <v>0.03054398148148152</v>
      </c>
      <c r="M74" s="36">
        <f t="shared" si="13"/>
        <v>3</v>
      </c>
    </row>
    <row r="75" spans="1:13" ht="12.75">
      <c r="A75" s="2">
        <v>21</v>
      </c>
      <c r="B75" s="30" t="str">
        <f>IF(CAO!B121="","",CAO!B121)</f>
        <v>Jorge Álvarez</v>
      </c>
      <c r="C75" s="37">
        <v>0.4270833333333333</v>
      </c>
      <c r="D75" s="38">
        <v>0.4885069444444445</v>
      </c>
      <c r="E75" s="39">
        <f t="shared" si="15"/>
        <v>0.061423611111111165</v>
      </c>
      <c r="F75" s="36">
        <f t="shared" si="12"/>
        <v>15</v>
      </c>
      <c r="G75" s="1"/>
      <c r="H75" s="2">
        <v>21</v>
      </c>
      <c r="I75" s="30" t="str">
        <f>IF(CAO!B96="","",CAO!B96)</f>
        <v>Carlos Llerandi</v>
      </c>
      <c r="J75" s="37">
        <v>0.4284722222222222</v>
      </c>
      <c r="K75" s="38">
        <v>0.4719328703703704</v>
      </c>
      <c r="L75" s="39">
        <f t="shared" si="14"/>
        <v>0.04346064814814821</v>
      </c>
      <c r="M75" s="36">
        <f t="shared" si="13"/>
        <v>8</v>
      </c>
    </row>
    <row r="76" spans="1:13" ht="12.75">
      <c r="A76" s="2">
        <v>22</v>
      </c>
      <c r="B76" s="30" t="str">
        <f>IF(CAO!B122="","",CAO!B122)</f>
        <v>Ángel Espina</v>
      </c>
      <c r="C76" s="37">
        <v>0.4375</v>
      </c>
      <c r="D76" s="38">
        <v>0.48150462962962964</v>
      </c>
      <c r="E76" s="39">
        <f t="shared" si="15"/>
        <v>0.044004629629629644</v>
      </c>
      <c r="F76" s="36">
        <f t="shared" si="12"/>
        <v>4</v>
      </c>
      <c r="G76" s="1"/>
      <c r="H76" s="2"/>
      <c r="I76" s="30"/>
      <c r="J76" s="37"/>
      <c r="K76" s="38"/>
      <c r="L76" s="39" t="str">
        <f t="shared" si="14"/>
        <v xml:space="preserve">err tarjeta </v>
      </c>
      <c r="M76" s="36" t="str">
        <f t="shared" si="13"/>
        <v>-</v>
      </c>
    </row>
    <row r="77" spans="1:13" ht="12.75">
      <c r="A77" s="2">
        <v>23</v>
      </c>
      <c r="B77" s="30" t="str">
        <f>IF(CAO!B123="","",CAO!B123)</f>
        <v>Vicente Llerandi</v>
      </c>
      <c r="C77" s="37">
        <v>0.43124999999999997</v>
      </c>
      <c r="D77" s="38">
        <v>0.47885416666666664</v>
      </c>
      <c r="E77" s="39">
        <f t="shared" si="15"/>
        <v>0.04760416666666667</v>
      </c>
      <c r="F77" s="36">
        <f t="shared" si="12"/>
        <v>8</v>
      </c>
      <c r="G77" s="1"/>
      <c r="H77" s="2"/>
      <c r="I77" s="30"/>
      <c r="J77" s="64"/>
      <c r="K77" s="65"/>
      <c r="L77" s="66"/>
      <c r="M77" s="36"/>
    </row>
    <row r="78" spans="1:13" ht="12.75">
      <c r="A78" s="2">
        <v>24</v>
      </c>
      <c r="B78" s="30" t="str">
        <f>IF(CAO!B124="","",CAO!B124)</f>
        <v>Ramón Santurio</v>
      </c>
      <c r="C78" s="37">
        <v>0.38125000000000003</v>
      </c>
      <c r="D78" s="38">
        <v>0.43047453703703703</v>
      </c>
      <c r="E78" s="39">
        <f t="shared" si="15"/>
        <v>0.049224537037037</v>
      </c>
      <c r="F78" s="36">
        <f t="shared" si="12"/>
        <v>11</v>
      </c>
      <c r="G78" s="1"/>
      <c r="H78" s="2"/>
      <c r="I78" s="30"/>
      <c r="J78" s="64"/>
      <c r="K78" s="65"/>
      <c r="L78" s="66"/>
      <c r="M78" s="36"/>
    </row>
    <row r="79" spans="1:13" ht="12.75">
      <c r="A79" s="2">
        <v>25</v>
      </c>
      <c r="B79" s="30" t="str">
        <f>IF(CAO!B125="","",CAO!B125)</f>
        <v>Eladio García</v>
      </c>
      <c r="C79" s="37">
        <v>0.375</v>
      </c>
      <c r="D79" s="38">
        <v>0.42717592592592596</v>
      </c>
      <c r="E79" s="39">
        <f t="shared" si="15"/>
        <v>0.05217592592592596</v>
      </c>
      <c r="F79" s="36">
        <f t="shared" si="12"/>
        <v>12</v>
      </c>
      <c r="G79" s="1"/>
      <c r="H79" s="2"/>
      <c r="I79" s="30"/>
      <c r="J79" s="64"/>
      <c r="K79" s="65"/>
      <c r="L79" s="66"/>
      <c r="M79" s="36"/>
    </row>
    <row r="80" spans="2:10" ht="12.75">
      <c r="B80" t="s">
        <v>13</v>
      </c>
      <c r="C80" s="22">
        <f>COUNT(C55:C79)</f>
        <v>21</v>
      </c>
      <c r="I80" t="s">
        <v>13</v>
      </c>
      <c r="J80" s="22">
        <f>COUNT(J55:J75)</f>
        <v>21</v>
      </c>
    </row>
    <row r="81" spans="1:13" ht="6" customHeight="1" outlineLevel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2" ht="15.75">
      <c r="A82" s="2"/>
      <c r="B82" s="24" t="s">
        <v>8</v>
      </c>
    </row>
    <row r="83" spans="1:6" ht="12.75">
      <c r="A83" s="2"/>
      <c r="B83" s="2"/>
      <c r="C83" t="s">
        <v>16</v>
      </c>
      <c r="D83" t="s">
        <v>17</v>
      </c>
      <c r="E83" t="s">
        <v>18</v>
      </c>
      <c r="F83" t="s">
        <v>7</v>
      </c>
    </row>
    <row r="84" spans="1:6" ht="12.75">
      <c r="A84" s="2">
        <v>1</v>
      </c>
      <c r="B84" s="30" t="str">
        <f>IF(CAO!B7="","",CAO!B7)</f>
        <v>Carlos Fernández</v>
      </c>
      <c r="C84" s="37">
        <v>0.44097222222222227</v>
      </c>
      <c r="D84" s="38">
        <v>0.4572685185185185</v>
      </c>
      <c r="E84" s="39">
        <f aca="true" t="shared" si="16" ref="E84:E95">IF(D84="","err tarjeta ",D84-C84)</f>
        <v>0.016296296296296253</v>
      </c>
      <c r="F84" s="36">
        <f>IF(D84=0,"-",RANK(E84,$E$84:$E$100,1))</f>
        <v>8</v>
      </c>
    </row>
    <row r="85" spans="1:6" ht="12.75">
      <c r="A85" s="2">
        <v>2</v>
      </c>
      <c r="B85" s="30" t="str">
        <f>IF(CAO!B8="","",CAO!B8)</f>
        <v>José Pardo</v>
      </c>
      <c r="C85" s="37">
        <v>0.4375</v>
      </c>
      <c r="D85" s="38">
        <v>0.4534837962962963</v>
      </c>
      <c r="E85" s="39">
        <f t="shared" si="16"/>
        <v>0.015983796296296315</v>
      </c>
      <c r="F85" s="36">
        <f aca="true" t="shared" si="17" ref="F85:F100">IF(D85=0,"-",RANK(E85,$E$84:$E$100,1))</f>
        <v>7</v>
      </c>
    </row>
    <row r="86" spans="1:6" ht="12.75">
      <c r="A86" s="2">
        <v>3</v>
      </c>
      <c r="B86" s="30" t="str">
        <f>IF(CAO!B9="","",CAO!B9)</f>
        <v>Alexander Rezzonico</v>
      </c>
      <c r="C86" s="37">
        <v>0.46875</v>
      </c>
      <c r="D86" s="38">
        <v>0.48129629629629633</v>
      </c>
      <c r="E86" s="39">
        <f t="shared" si="16"/>
        <v>0.012546296296296333</v>
      </c>
      <c r="F86" s="36">
        <f t="shared" si="17"/>
        <v>2</v>
      </c>
    </row>
    <row r="87" spans="1:6" ht="12.75">
      <c r="A87" s="2">
        <v>4</v>
      </c>
      <c r="B87" s="30" t="str">
        <f>IF(CAO!B10="","",CAO!B10)</f>
        <v>Hugo Sánchez</v>
      </c>
      <c r="C87" s="37">
        <v>0.4236111111111111</v>
      </c>
      <c r="D87" s="38">
        <v>0.4359259259259259</v>
      </c>
      <c r="E87" s="39">
        <f t="shared" si="16"/>
        <v>0.012314814814814778</v>
      </c>
      <c r="F87" s="36">
        <f t="shared" si="17"/>
        <v>1</v>
      </c>
    </row>
    <row r="88" spans="1:6" ht="12.75">
      <c r="A88" s="2">
        <v>5</v>
      </c>
      <c r="B88" s="30" t="str">
        <f>IF(CAO!B11="","",CAO!B11)</f>
        <v>Miguel Fernández</v>
      </c>
      <c r="C88" s="37"/>
      <c r="D88" s="38"/>
      <c r="E88" s="39" t="str">
        <f t="shared" si="16"/>
        <v xml:space="preserve">err tarjeta </v>
      </c>
      <c r="F88" s="36" t="str">
        <f t="shared" si="17"/>
        <v>-</v>
      </c>
    </row>
    <row r="89" spans="1:6" ht="12.75">
      <c r="A89" s="2">
        <v>6</v>
      </c>
      <c r="B89" s="30" t="str">
        <f>IF(CAO!B12="","",CAO!B12)</f>
        <v xml:space="preserve">Alba Perez </v>
      </c>
      <c r="C89" s="37">
        <v>0.4270833333333333</v>
      </c>
      <c r="D89" s="38">
        <v>0.4396759259259259</v>
      </c>
      <c r="E89" s="39">
        <f t="shared" si="16"/>
        <v>0.0125925925925926</v>
      </c>
      <c r="F89" s="36">
        <f t="shared" si="17"/>
        <v>3</v>
      </c>
    </row>
    <row r="90" spans="1:6" ht="12.75">
      <c r="A90" s="2">
        <v>7</v>
      </c>
      <c r="B90" s="30" t="str">
        <f>IF(CAO!B13="","",CAO!B13)</f>
        <v>Nicolás Ricoy</v>
      </c>
      <c r="C90" s="37">
        <v>0.47291666666666665</v>
      </c>
      <c r="D90" s="38">
        <v>0.48712962962962963</v>
      </c>
      <c r="E90" s="39">
        <f t="shared" si="16"/>
        <v>0.014212962962962983</v>
      </c>
      <c r="F90" s="36">
        <f t="shared" si="17"/>
        <v>4</v>
      </c>
    </row>
    <row r="91" spans="1:6" ht="12.75">
      <c r="A91" s="2">
        <v>8</v>
      </c>
      <c r="B91" s="30" t="str">
        <f>IF(CAO!B14="","",CAO!B14)</f>
        <v>Miguel Guerrero</v>
      </c>
      <c r="C91" s="37">
        <v>0.4166666666666667</v>
      </c>
      <c r="D91" s="38">
        <v>0.44729166666666664</v>
      </c>
      <c r="E91" s="39">
        <f t="shared" si="16"/>
        <v>0.030624999999999958</v>
      </c>
      <c r="F91" s="36">
        <f t="shared" si="17"/>
        <v>14</v>
      </c>
    </row>
    <row r="92" spans="1:6" ht="12.75">
      <c r="A92" s="2">
        <v>9</v>
      </c>
      <c r="B92" s="30" t="str">
        <f>IF(CAO!B15="","",CAO!B15)</f>
        <v>Olaya Guerrero</v>
      </c>
      <c r="C92" s="37">
        <v>0.4201388888888889</v>
      </c>
      <c r="D92" s="38"/>
      <c r="E92" s="39" t="str">
        <f t="shared" si="16"/>
        <v xml:space="preserve">err tarjeta </v>
      </c>
      <c r="F92" s="36" t="str">
        <f t="shared" si="17"/>
        <v>-</v>
      </c>
    </row>
    <row r="93" spans="1:6" ht="12.75">
      <c r="A93" s="2">
        <v>10</v>
      </c>
      <c r="B93" s="30" t="str">
        <f>IF(CAO!B16="","",CAO!B16)</f>
        <v>Carlota Miranda</v>
      </c>
      <c r="C93" s="37">
        <v>0.4583333333333333</v>
      </c>
      <c r="D93" s="38">
        <v>0.48343749999999996</v>
      </c>
      <c r="E93" s="39">
        <f t="shared" si="16"/>
        <v>0.02510416666666665</v>
      </c>
      <c r="F93" s="36">
        <f t="shared" si="17"/>
        <v>10</v>
      </c>
    </row>
    <row r="94" spans="1:6" ht="12.75">
      <c r="A94" s="2">
        <v>11</v>
      </c>
      <c r="B94" s="30" t="str">
        <f>IF(CAO!B17="","",CAO!B17)</f>
        <v>Rebeca Cueli</v>
      </c>
      <c r="C94" s="37">
        <v>0.4548611111111111</v>
      </c>
      <c r="D94" s="38">
        <v>0.48178240740740735</v>
      </c>
      <c r="E94" s="39">
        <f t="shared" si="16"/>
        <v>0.02692129629629625</v>
      </c>
      <c r="F94" s="36">
        <f t="shared" si="17"/>
        <v>12</v>
      </c>
    </row>
    <row r="95" spans="1:6" ht="12.75">
      <c r="A95" s="2">
        <v>12</v>
      </c>
      <c r="B95" s="30" t="str">
        <f>IF(CAO!B18="","",CAO!B18)</f>
        <v>Sara García</v>
      </c>
      <c r="C95" s="37">
        <v>0.4513888888888889</v>
      </c>
      <c r="D95" s="38">
        <v>0.479525462962963</v>
      </c>
      <c r="E95" s="39">
        <f t="shared" si="16"/>
        <v>0.028136574074074105</v>
      </c>
      <c r="F95" s="36">
        <f t="shared" si="17"/>
        <v>13</v>
      </c>
    </row>
    <row r="96" spans="1:6" ht="12.75">
      <c r="A96" s="2">
        <v>13</v>
      </c>
      <c r="B96" s="30" t="str">
        <f>IF(CAO!B19="","",CAO!B19)</f>
        <v>Andrés Laruelo</v>
      </c>
      <c r="C96" s="37">
        <v>0.4479166666666667</v>
      </c>
      <c r="D96" s="38">
        <v>0.47475694444444444</v>
      </c>
      <c r="E96" s="39">
        <f>IF(D96="","err tarjeta ",D96-C96)</f>
        <v>0.026840277777777755</v>
      </c>
      <c r="F96" s="36">
        <f t="shared" si="17"/>
        <v>11</v>
      </c>
    </row>
    <row r="97" spans="1:6" ht="12.75">
      <c r="A97" s="2">
        <v>14</v>
      </c>
      <c r="B97" s="30" t="str">
        <f>IF(CAO!B20="","",CAO!B20)</f>
        <v>Julia Llerandi</v>
      </c>
      <c r="C97" s="37">
        <v>0.4305555555555556</v>
      </c>
      <c r="D97" s="38">
        <v>0.45414351851851853</v>
      </c>
      <c r="E97" s="39">
        <f>IF(D97="","err tarjeta ",D97-C97)</f>
        <v>0.02358796296296295</v>
      </c>
      <c r="F97" s="36">
        <f t="shared" si="17"/>
        <v>9</v>
      </c>
    </row>
    <row r="98" spans="1:6" ht="12.75">
      <c r="A98" s="2">
        <v>15</v>
      </c>
      <c r="B98" s="30" t="str">
        <f>IF(CAO!B21="","",CAO!B21)</f>
        <v>Nel Menéndez</v>
      </c>
      <c r="C98" s="37">
        <v>0.4444444444444444</v>
      </c>
      <c r="D98" s="38">
        <v>0.45993055555555556</v>
      </c>
      <c r="E98" s="39">
        <f>IF(D98="","err tarjeta ",D98-C98)</f>
        <v>0.015486111111111145</v>
      </c>
      <c r="F98" s="36">
        <f t="shared" si="17"/>
        <v>5</v>
      </c>
    </row>
    <row r="99" spans="1:6" ht="12.75">
      <c r="A99" s="2">
        <v>16</v>
      </c>
      <c r="B99" s="30" t="str">
        <f>IF(CAO!B22="","",CAO!B22)</f>
        <v>Antonio Fernández</v>
      </c>
      <c r="C99" s="37"/>
      <c r="D99" s="38"/>
      <c r="E99" s="39" t="str">
        <f>IF(D99="","err tarjeta ",D99-C99)</f>
        <v xml:space="preserve">err tarjeta </v>
      </c>
      <c r="F99" s="36" t="str">
        <f t="shared" si="17"/>
        <v>-</v>
      </c>
    </row>
    <row r="100" spans="1:6" ht="12.75">
      <c r="A100" s="2">
        <v>17</v>
      </c>
      <c r="B100" s="30" t="s">
        <v>165</v>
      </c>
      <c r="C100" s="37">
        <v>0.45625</v>
      </c>
      <c r="D100" s="38">
        <v>0.472025462962963</v>
      </c>
      <c r="E100" s="39">
        <f>IF(D100="","err tarjeta ",D100-C100)</f>
        <v>0.015775462962963005</v>
      </c>
      <c r="F100" s="36">
        <f t="shared" si="17"/>
        <v>6</v>
      </c>
    </row>
    <row r="101" spans="2:3" ht="12.75">
      <c r="B101" t="s">
        <v>13</v>
      </c>
      <c r="C101" s="22">
        <f>COUNT(C84:C100)</f>
        <v>15</v>
      </c>
    </row>
  </sheetData>
  <mergeCells count="1">
    <mergeCell ref="C1:E1"/>
  </mergeCells>
  <conditionalFormatting sqref="F55:F79 M5:M21 F84:F100 M55:M79 F26:F50 F5:F20 M26 M48:M50">
    <cfRule type="cellIs" priority="29" dxfId="4" operator="equal" stopIfTrue="1">
      <formula>3</formula>
    </cfRule>
    <cfRule type="cellIs" priority="30" dxfId="3" operator="equal" stopIfTrue="1">
      <formula>1</formula>
    </cfRule>
    <cfRule type="cellIs" priority="31" dxfId="2" operator="equal" stopIfTrue="1">
      <formula>2</formula>
    </cfRule>
  </conditionalFormatting>
  <conditionalFormatting sqref="E5:E20 L5:L21 L55:L79 L26:L50 E26:E50 E84:E100">
    <cfRule type="expression" priority="9" dxfId="0" stopIfTrue="1">
      <formula>C5=""</formula>
    </cfRule>
  </conditionalFormatting>
  <conditionalFormatting sqref="E55:E79">
    <cfRule type="expression" priority="2" dxfId="0" stopIfTrue="1">
      <formula>C55=""</formula>
    </cfRule>
  </conditionalFormatting>
  <printOptions/>
  <pageMargins left="0.25" right="0.25" top="0.75" bottom="0.75" header="0.3" footer="0.3"/>
  <pageSetup fitToHeight="0" fitToWidth="1" horizontalDpi="26478" verticalDpi="26478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3"/>
  <sheetViews>
    <sheetView workbookViewId="0" topLeftCell="A1">
      <selection activeCell="C80" sqref="C80"/>
    </sheetView>
  </sheetViews>
  <sheetFormatPr defaultColWidth="11.421875" defaultRowHeight="12.75"/>
  <cols>
    <col min="1" max="1" width="7.421875" style="79" customWidth="1"/>
    <col min="2" max="2" width="22.140625" style="0" customWidth="1"/>
    <col min="3" max="5" width="11.421875" style="77" customWidth="1"/>
    <col min="7" max="7" width="8.28125" style="79" customWidth="1"/>
    <col min="8" max="8" width="21.28125" style="0" customWidth="1"/>
    <col min="9" max="11" width="11.421875" style="77" customWidth="1"/>
  </cols>
  <sheetData>
    <row r="1" spans="9:11" ht="12.75">
      <c r="I1" s="77" t="s">
        <v>16</v>
      </c>
      <c r="J1" s="77" t="s">
        <v>17</v>
      </c>
      <c r="K1" s="77" t="s">
        <v>18</v>
      </c>
    </row>
    <row r="2" ht="12.75">
      <c r="H2" t="s">
        <v>15</v>
      </c>
    </row>
    <row r="3" spans="2:11" ht="12.75">
      <c r="B3" t="s">
        <v>10</v>
      </c>
      <c r="G3" s="79">
        <v>1</v>
      </c>
      <c r="H3" t="s">
        <v>151</v>
      </c>
      <c r="I3" s="77">
        <v>0.47222222222222227</v>
      </c>
      <c r="J3" s="77">
        <v>0.5014467592592592</v>
      </c>
      <c r="K3" s="77">
        <v>0.029224537037036924</v>
      </c>
    </row>
    <row r="4" spans="3:11" ht="12.75">
      <c r="C4" s="77" t="s">
        <v>16</v>
      </c>
      <c r="D4" s="77" t="s">
        <v>17</v>
      </c>
      <c r="E4" s="77" t="s">
        <v>18</v>
      </c>
      <c r="G4" s="79">
        <v>2</v>
      </c>
      <c r="H4" t="s">
        <v>155</v>
      </c>
      <c r="I4" s="77">
        <v>0.4444444444444444</v>
      </c>
      <c r="J4" s="77">
        <v>0.4817939814814815</v>
      </c>
      <c r="K4" s="77">
        <v>0.037349537037037084</v>
      </c>
    </row>
    <row r="5" spans="1:11" ht="12.75">
      <c r="A5" s="79">
        <v>1</v>
      </c>
      <c r="B5" t="s">
        <v>91</v>
      </c>
      <c r="C5" s="77">
        <v>0.42569444444444443</v>
      </c>
      <c r="D5" s="77">
        <v>0.4437384259259259</v>
      </c>
      <c r="E5" s="77">
        <v>0.018043981481481453</v>
      </c>
      <c r="G5" s="79">
        <v>3</v>
      </c>
      <c r="H5" t="s">
        <v>161</v>
      </c>
      <c r="I5" s="77">
        <v>0.4375</v>
      </c>
      <c r="J5" s="77">
        <v>0.4775231481481481</v>
      </c>
      <c r="K5" s="77">
        <v>0.04002314814814811</v>
      </c>
    </row>
    <row r="6" spans="1:11" ht="12.75">
      <c r="A6" s="79">
        <v>2</v>
      </c>
      <c r="B6" t="s">
        <v>95</v>
      </c>
      <c r="C6" s="77">
        <v>0.4465277777777778</v>
      </c>
      <c r="D6" s="77">
        <v>0.4647222222222222</v>
      </c>
      <c r="E6" s="77">
        <v>0.018194444444444402</v>
      </c>
      <c r="G6" s="79">
        <v>4</v>
      </c>
      <c r="H6" t="s">
        <v>158</v>
      </c>
      <c r="I6" s="77">
        <v>0.4305555555555556</v>
      </c>
      <c r="J6" s="77">
        <v>0.4752893518518519</v>
      </c>
      <c r="K6" s="77">
        <v>0.04473379629629631</v>
      </c>
    </row>
    <row r="7" spans="1:11" ht="12.75">
      <c r="A7" s="79">
        <v>3</v>
      </c>
      <c r="B7" t="s">
        <v>96</v>
      </c>
      <c r="C7" s="77">
        <v>0.4673611111111111</v>
      </c>
      <c r="D7" s="77">
        <v>0.48569444444444443</v>
      </c>
      <c r="E7" s="77">
        <v>0.018333333333333313</v>
      </c>
      <c r="G7" s="79">
        <v>5</v>
      </c>
      <c r="H7" t="s">
        <v>159</v>
      </c>
      <c r="I7" s="77">
        <v>0.44097222222222227</v>
      </c>
      <c r="J7" s="77">
        <v>0.4945833333333333</v>
      </c>
      <c r="K7" s="77">
        <v>0.053611111111111054</v>
      </c>
    </row>
    <row r="8" spans="1:11" ht="12.75">
      <c r="A8" s="79">
        <v>4</v>
      </c>
      <c r="B8" t="s">
        <v>101</v>
      </c>
      <c r="C8" s="77">
        <v>0.4534722222222222</v>
      </c>
      <c r="D8" s="77">
        <v>0.47519675925925925</v>
      </c>
      <c r="E8" s="77">
        <v>0.02172453703703703</v>
      </c>
      <c r="G8" s="79">
        <v>6</v>
      </c>
      <c r="H8" t="s">
        <v>157</v>
      </c>
      <c r="I8" s="77">
        <v>0.4166666666666667</v>
      </c>
      <c r="J8" s="77">
        <v>0.47444444444444445</v>
      </c>
      <c r="K8" s="77">
        <v>0.05777777777777776</v>
      </c>
    </row>
    <row r="9" spans="1:11" ht="12.75">
      <c r="A9" s="79">
        <v>5</v>
      </c>
      <c r="B9" t="s">
        <v>98</v>
      </c>
      <c r="C9" s="77">
        <v>0.4604166666666667</v>
      </c>
      <c r="D9" s="77">
        <v>0.4898726851851852</v>
      </c>
      <c r="E9" s="77">
        <v>0.02945601851851848</v>
      </c>
      <c r="G9" s="79">
        <v>7</v>
      </c>
      <c r="H9" t="s">
        <v>162</v>
      </c>
      <c r="I9" s="77">
        <v>0.4548611111111111</v>
      </c>
      <c r="J9" s="77">
        <v>0.5138310185185185</v>
      </c>
      <c r="K9" s="77">
        <v>0.05896990740740743</v>
      </c>
    </row>
    <row r="10" spans="1:11" ht="12.75">
      <c r="A10" s="79">
        <v>6</v>
      </c>
      <c r="B10" t="s">
        <v>99</v>
      </c>
      <c r="C10" s="77">
        <v>0.4291666666666667</v>
      </c>
      <c r="D10" s="77">
        <v>0.46318287037037037</v>
      </c>
      <c r="E10" s="77">
        <v>0.034016203703703674</v>
      </c>
      <c r="G10" s="79">
        <v>8</v>
      </c>
      <c r="H10" t="s">
        <v>160</v>
      </c>
      <c r="I10" s="77">
        <v>0.46527777777777773</v>
      </c>
      <c r="J10" s="77">
        <v>0.5297337962962964</v>
      </c>
      <c r="K10" s="77">
        <v>0.06445601851851862</v>
      </c>
    </row>
    <row r="11" spans="1:11" ht="12.75">
      <c r="A11" s="79">
        <v>7</v>
      </c>
      <c r="B11" t="s">
        <v>100</v>
      </c>
      <c r="C11" s="77">
        <v>0.4395833333333334</v>
      </c>
      <c r="D11" s="77">
        <v>0.4755902777777778</v>
      </c>
      <c r="E11" s="77">
        <v>0.03600694444444441</v>
      </c>
      <c r="G11" s="79">
        <v>9</v>
      </c>
      <c r="H11" t="s">
        <v>154</v>
      </c>
      <c r="I11" s="77">
        <v>0.4479166666666667</v>
      </c>
      <c r="J11" s="77">
        <v>0.517962962962963</v>
      </c>
      <c r="K11" s="77">
        <v>0.07004629629629627</v>
      </c>
    </row>
    <row r="12" spans="1:11" ht="12.75">
      <c r="A12" s="79">
        <v>8</v>
      </c>
      <c r="B12" t="s">
        <v>97</v>
      </c>
      <c r="C12" s="77">
        <v>0.47430555555555554</v>
      </c>
      <c r="D12" s="77">
        <v>0.5196180555555555</v>
      </c>
      <c r="E12" s="77">
        <v>0.04531249999999998</v>
      </c>
      <c r="H12" t="s">
        <v>156</v>
      </c>
      <c r="I12" s="77">
        <v>0.4236111111111111</v>
      </c>
      <c r="K12" s="77" t="s">
        <v>166</v>
      </c>
    </row>
    <row r="13" spans="1:11" ht="12.75">
      <c r="A13" s="79">
        <v>9</v>
      </c>
      <c r="B13" t="s">
        <v>88</v>
      </c>
      <c r="C13" s="77">
        <v>0.46388888888888885</v>
      </c>
      <c r="D13" s="77">
        <v>0.5161921296296296</v>
      </c>
      <c r="E13" s="77">
        <v>0.05230324074074072</v>
      </c>
      <c r="H13" t="s">
        <v>152</v>
      </c>
      <c r="I13" s="77">
        <v>0.4583333333333333</v>
      </c>
      <c r="K13" s="77" t="s">
        <v>166</v>
      </c>
    </row>
    <row r="14" spans="1:11" ht="12.75">
      <c r="A14" s="79">
        <v>10</v>
      </c>
      <c r="B14" t="s">
        <v>92</v>
      </c>
      <c r="C14" s="77">
        <v>0.44305555555555554</v>
      </c>
      <c r="D14" s="77">
        <v>0.5127314814814815</v>
      </c>
      <c r="E14" s="77">
        <v>0.06967592592592597</v>
      </c>
      <c r="K14" s="78"/>
    </row>
    <row r="15" spans="3:11" ht="12.75">
      <c r="C15" s="78"/>
      <c r="E15" s="78"/>
      <c r="K15" s="78"/>
    </row>
    <row r="16" spans="3:5" ht="12.75">
      <c r="C16" s="78"/>
      <c r="E16" s="78"/>
    </row>
    <row r="17" spans="3:5" ht="12.75">
      <c r="C17" s="78"/>
      <c r="E17" s="78"/>
    </row>
    <row r="18" spans="3:5" ht="12.75">
      <c r="C18" s="78"/>
      <c r="E18" s="78"/>
    </row>
    <row r="19" spans="3:5" ht="12.75">
      <c r="C19" s="78"/>
      <c r="E19" s="78"/>
    </row>
    <row r="20" spans="3:5" ht="12.75">
      <c r="C20" s="78"/>
      <c r="E20" s="78"/>
    </row>
    <row r="22" spans="9:11" ht="12.75">
      <c r="I22" s="77" t="s">
        <v>16</v>
      </c>
      <c r="J22" s="77" t="s">
        <v>17</v>
      </c>
      <c r="K22" s="77" t="s">
        <v>18</v>
      </c>
    </row>
    <row r="23" ht="12.75">
      <c r="H23" t="s">
        <v>14</v>
      </c>
    </row>
    <row r="24" spans="3:5" ht="12.75">
      <c r="C24" s="77" t="s">
        <v>16</v>
      </c>
      <c r="D24" s="77" t="s">
        <v>17</v>
      </c>
      <c r="E24" s="77" t="s">
        <v>18</v>
      </c>
    </row>
    <row r="25" spans="2:11" ht="12.75">
      <c r="B25" t="s">
        <v>19</v>
      </c>
      <c r="G25" s="79">
        <v>1</v>
      </c>
      <c r="H25" t="s">
        <v>34</v>
      </c>
      <c r="I25" s="77">
        <v>0.46597222222222223</v>
      </c>
      <c r="J25" s="77">
        <v>0.5159953703703704</v>
      </c>
      <c r="K25" s="77">
        <v>0.05002314814814812</v>
      </c>
    </row>
    <row r="26" spans="1:11" ht="12.75">
      <c r="A26" s="79">
        <v>1</v>
      </c>
      <c r="B26" t="s">
        <v>79</v>
      </c>
      <c r="C26" s="77">
        <v>0.4784722222222222</v>
      </c>
      <c r="D26" s="77">
        <v>0.49630787037037033</v>
      </c>
      <c r="E26" s="77">
        <v>0.017835648148148142</v>
      </c>
      <c r="G26" s="80">
        <v>2</v>
      </c>
      <c r="H26" t="s">
        <v>33</v>
      </c>
      <c r="I26" s="77">
        <v>0.45208333333333334</v>
      </c>
      <c r="J26" s="77">
        <v>0.5180787037037037</v>
      </c>
      <c r="K26" s="77">
        <v>0.06599537037037034</v>
      </c>
    </row>
    <row r="27" spans="1:11" ht="12.75">
      <c r="A27" s="79">
        <v>2</v>
      </c>
      <c r="B27" t="s">
        <v>84</v>
      </c>
      <c r="C27" s="77">
        <v>0.45069444444444445</v>
      </c>
      <c r="D27" s="77">
        <v>0.4686111111111111</v>
      </c>
      <c r="E27" s="77">
        <v>0.017916666666666636</v>
      </c>
      <c r="G27" s="80">
        <v>3</v>
      </c>
      <c r="H27" t="s">
        <v>27</v>
      </c>
      <c r="I27" s="77">
        <v>0.4381944444444445</v>
      </c>
      <c r="J27" s="77">
        <v>0.5067361111111112</v>
      </c>
      <c r="K27" s="77">
        <v>0.06854166666666667</v>
      </c>
    </row>
    <row r="28" spans="1:11" ht="12.75">
      <c r="A28" s="79">
        <v>3</v>
      </c>
      <c r="B28" t="s">
        <v>68</v>
      </c>
      <c r="C28" s="77">
        <v>0.42291666666666666</v>
      </c>
      <c r="D28" s="77">
        <v>0.44135416666666666</v>
      </c>
      <c r="E28" s="77">
        <v>0.018437499999999996</v>
      </c>
      <c r="G28" s="80">
        <v>4</v>
      </c>
      <c r="H28" t="s">
        <v>31</v>
      </c>
      <c r="I28" s="77">
        <v>0.4451388888888889</v>
      </c>
      <c r="J28" s="77">
        <v>0.5169560185185186</v>
      </c>
      <c r="K28" s="77">
        <v>0.07181712962962966</v>
      </c>
    </row>
    <row r="29" spans="1:11" ht="12.75">
      <c r="A29" s="79">
        <v>4</v>
      </c>
      <c r="B29" t="s">
        <v>71</v>
      </c>
      <c r="C29" s="77">
        <v>0.44027777777777777</v>
      </c>
      <c r="D29" s="77">
        <v>0.46357638888888886</v>
      </c>
      <c r="E29" s="77">
        <v>0.02329861111111109</v>
      </c>
      <c r="G29" s="79">
        <v>5</v>
      </c>
      <c r="H29" t="s">
        <v>36</v>
      </c>
      <c r="I29" s="77">
        <v>0.47291666666666665</v>
      </c>
      <c r="J29" s="77">
        <v>0.5516203703703704</v>
      </c>
      <c r="K29" s="77">
        <v>0.07870370370370372</v>
      </c>
    </row>
    <row r="30" spans="1:11" ht="12.75">
      <c r="A30" s="79">
        <v>5</v>
      </c>
      <c r="B30" t="s">
        <v>78</v>
      </c>
      <c r="C30" s="77">
        <v>0.47152777777777777</v>
      </c>
      <c r="D30" s="77">
        <v>0.49743055555555554</v>
      </c>
      <c r="E30" s="77">
        <v>0.025902777777777775</v>
      </c>
      <c r="G30" s="79">
        <v>6</v>
      </c>
      <c r="H30" t="s">
        <v>38</v>
      </c>
      <c r="I30" s="77">
        <v>0.4590277777777778</v>
      </c>
      <c r="J30" s="77">
        <v>0.5515740740740741</v>
      </c>
      <c r="K30" s="77">
        <v>0.0925462962962963</v>
      </c>
    </row>
    <row r="31" spans="1:11" ht="12.75">
      <c r="A31" s="79">
        <v>6</v>
      </c>
      <c r="B31" t="s">
        <v>69</v>
      </c>
      <c r="C31" s="77">
        <v>0.4263888888888889</v>
      </c>
      <c r="D31" s="77">
        <v>0.4534259259259259</v>
      </c>
      <c r="E31" s="77">
        <v>0.027037037037037026</v>
      </c>
      <c r="G31" s="79">
        <v>7</v>
      </c>
      <c r="H31" t="s">
        <v>35</v>
      </c>
      <c r="I31" s="77">
        <v>0.4763888888888889</v>
      </c>
      <c r="J31" s="77">
        <v>0.5751388888888889</v>
      </c>
      <c r="K31" s="77">
        <v>0.09874999999999995</v>
      </c>
    </row>
    <row r="32" spans="1:11" ht="12.75">
      <c r="A32" s="79">
        <v>7</v>
      </c>
      <c r="B32" t="s">
        <v>82</v>
      </c>
      <c r="C32" s="77">
        <v>0.44375000000000003</v>
      </c>
      <c r="D32" s="77">
        <v>0.4732060185185185</v>
      </c>
      <c r="E32" s="77">
        <v>0.02945601851851848</v>
      </c>
      <c r="G32" s="79">
        <v>8</v>
      </c>
      <c r="H32" t="s">
        <v>30</v>
      </c>
      <c r="I32" s="77">
        <v>0.4694444444444445</v>
      </c>
      <c r="J32" s="77">
        <v>0.5755787037037037</v>
      </c>
      <c r="K32" s="77">
        <v>0.10613425925925918</v>
      </c>
    </row>
    <row r="33" spans="1:11" ht="12.75">
      <c r="A33" s="79">
        <v>8</v>
      </c>
      <c r="B33" t="s">
        <v>67</v>
      </c>
      <c r="C33" s="77">
        <v>0.46458333333333335</v>
      </c>
      <c r="D33" s="77">
        <v>0.49723379629629627</v>
      </c>
      <c r="E33" s="77">
        <v>0.03265046296296292</v>
      </c>
      <c r="G33" s="79">
        <v>9</v>
      </c>
      <c r="H33" t="s">
        <v>28</v>
      </c>
      <c r="I33" s="77">
        <v>0.46249999999999997</v>
      </c>
      <c r="J33" s="77">
        <v>0.5758680555555555</v>
      </c>
      <c r="K33" s="77">
        <v>0.11336805555555557</v>
      </c>
    </row>
    <row r="34" spans="1:11" ht="12.75">
      <c r="A34" s="79">
        <v>9</v>
      </c>
      <c r="B34" t="s">
        <v>85</v>
      </c>
      <c r="C34" s="77">
        <v>0.4298611111111111</v>
      </c>
      <c r="D34" s="77">
        <v>0.4628935185185185</v>
      </c>
      <c r="E34" s="77">
        <v>0.03303240740740743</v>
      </c>
      <c r="G34" s="79">
        <v>10</v>
      </c>
      <c r="H34" t="s">
        <v>43</v>
      </c>
      <c r="I34" s="77">
        <v>0.43124999999999997</v>
      </c>
      <c r="J34" s="77">
        <v>0.5115046296296296</v>
      </c>
      <c r="K34" s="77">
        <v>0.08025462962962965</v>
      </c>
    </row>
    <row r="35" spans="1:11" ht="12.75">
      <c r="A35" s="79">
        <v>10</v>
      </c>
      <c r="B35" t="s">
        <v>75</v>
      </c>
      <c r="C35" s="77">
        <v>0.4680555555555555</v>
      </c>
      <c r="D35" s="77">
        <v>0.5013541666666667</v>
      </c>
      <c r="E35" s="77">
        <v>0.033298611111111154</v>
      </c>
      <c r="G35" s="79">
        <v>11</v>
      </c>
      <c r="H35" t="s">
        <v>44</v>
      </c>
      <c r="I35" s="77">
        <v>0.43124999999999997</v>
      </c>
      <c r="J35" s="77">
        <v>0.5115046296296296</v>
      </c>
      <c r="K35" s="77">
        <v>0.08025462962962965</v>
      </c>
    </row>
    <row r="36" spans="1:11" ht="12.75">
      <c r="A36" s="79">
        <v>11</v>
      </c>
      <c r="B36" t="s">
        <v>74</v>
      </c>
      <c r="C36" s="77">
        <v>0.4611111111111111</v>
      </c>
      <c r="D36" s="77">
        <v>0.4974537037037037</v>
      </c>
      <c r="E36" s="77">
        <v>0.03634259259259259</v>
      </c>
      <c r="G36" s="79">
        <v>12</v>
      </c>
      <c r="H36" t="s">
        <v>40</v>
      </c>
      <c r="I36" s="77">
        <v>0.42083333333333334</v>
      </c>
      <c r="J36" s="77">
        <v>0.5527546296296296</v>
      </c>
      <c r="K36" s="77">
        <v>0.1319212962962963</v>
      </c>
    </row>
    <row r="37" spans="1:11" ht="12.75">
      <c r="A37" s="79">
        <v>12</v>
      </c>
      <c r="B37" t="s">
        <v>72</v>
      </c>
      <c r="C37" s="77">
        <v>0.4472222222222222</v>
      </c>
      <c r="D37" s="77">
        <v>0.485462962962963</v>
      </c>
      <c r="E37" s="77">
        <v>0.0382407407407408</v>
      </c>
      <c r="G37" s="79">
        <v>13</v>
      </c>
      <c r="H37" t="s">
        <v>41</v>
      </c>
      <c r="I37" s="77">
        <v>0.42083333333333334</v>
      </c>
      <c r="J37" s="77">
        <v>0.5532175925925926</v>
      </c>
      <c r="K37" s="77">
        <v>0.13238425925925928</v>
      </c>
    </row>
    <row r="38" spans="1:11" ht="12.75">
      <c r="A38" s="79">
        <v>13</v>
      </c>
      <c r="B38" t="s">
        <v>77</v>
      </c>
      <c r="C38" s="77">
        <v>0.43333333333333335</v>
      </c>
      <c r="D38" s="77">
        <v>0.4720717592592593</v>
      </c>
      <c r="E38" s="77">
        <v>0.03873842592592597</v>
      </c>
      <c r="G38" s="79">
        <v>14</v>
      </c>
      <c r="H38" t="s">
        <v>42</v>
      </c>
      <c r="I38" s="77">
        <v>0.42083333333333334</v>
      </c>
      <c r="J38" s="77">
        <v>0.5532175925925926</v>
      </c>
      <c r="K38" s="77">
        <v>0.13238425925925928</v>
      </c>
    </row>
    <row r="39" spans="1:11" ht="12.75">
      <c r="A39" s="79">
        <v>14</v>
      </c>
      <c r="B39" t="s">
        <v>164</v>
      </c>
      <c r="C39" s="77">
        <v>0.4861111111111111</v>
      </c>
      <c r="D39" s="77">
        <v>0.5532060185185185</v>
      </c>
      <c r="E39" s="77">
        <v>0.06709490740740737</v>
      </c>
      <c r="H39" t="s">
        <v>45</v>
      </c>
      <c r="I39" s="77">
        <v>0.4277777777777778</v>
      </c>
      <c r="K39" s="77" t="s">
        <v>166</v>
      </c>
    </row>
    <row r="40" spans="5:11" ht="12.75">
      <c r="E40" s="78"/>
      <c r="H40" t="s">
        <v>46</v>
      </c>
      <c r="I40" s="77">
        <v>0.4277777777777778</v>
      </c>
      <c r="K40" s="78" t="s">
        <v>166</v>
      </c>
    </row>
    <row r="41" spans="5:11" ht="12.75">
      <c r="E41" s="78"/>
      <c r="K41" s="78"/>
    </row>
    <row r="42" spans="5:11" ht="12.75">
      <c r="E42" s="78"/>
      <c r="K42" s="78"/>
    </row>
    <row r="43" spans="5:11" ht="12.75">
      <c r="E43" s="78"/>
      <c r="K43" s="78"/>
    </row>
    <row r="44" spans="5:11" ht="12.75">
      <c r="E44" s="78"/>
      <c r="K44" s="78"/>
    </row>
    <row r="45" spans="5:11" ht="12.75">
      <c r="E45" s="78"/>
      <c r="K45" s="78"/>
    </row>
    <row r="46" spans="5:11" ht="12.75">
      <c r="E46" s="78"/>
      <c r="K46" s="78"/>
    </row>
    <row r="47" ht="12.75">
      <c r="E47" s="78"/>
    </row>
    <row r="48" ht="12.75">
      <c r="E48" s="78"/>
    </row>
    <row r="49" ht="12.75">
      <c r="E49" s="78"/>
    </row>
    <row r="50" ht="12.75">
      <c r="E50" s="78"/>
    </row>
    <row r="57" spans="2:8" ht="12.75">
      <c r="B57" t="s">
        <v>12</v>
      </c>
      <c r="H57" t="s">
        <v>11</v>
      </c>
    </row>
    <row r="58" spans="3:11" ht="12.75">
      <c r="C58" s="77" t="s">
        <v>16</v>
      </c>
      <c r="D58" s="77" t="s">
        <v>17</v>
      </c>
      <c r="E58" s="77" t="s">
        <v>18</v>
      </c>
      <c r="I58" s="77" t="s">
        <v>16</v>
      </c>
      <c r="J58" s="77" t="s">
        <v>17</v>
      </c>
      <c r="K58" s="77" t="s">
        <v>18</v>
      </c>
    </row>
    <row r="59" spans="1:11" ht="12.75">
      <c r="A59" s="79">
        <v>1</v>
      </c>
      <c r="B59" t="s">
        <v>137</v>
      </c>
      <c r="C59" s="77">
        <v>0.4354166666666666</v>
      </c>
      <c r="D59" s="77">
        <v>0.47945601851851855</v>
      </c>
      <c r="E59" s="77">
        <v>0.04403935185185193</v>
      </c>
      <c r="G59" s="79">
        <v>1</v>
      </c>
      <c r="H59" t="s">
        <v>112</v>
      </c>
      <c r="I59" s="77">
        <v>0.47361111111111115</v>
      </c>
      <c r="J59" s="77">
        <v>0.5055671296296297</v>
      </c>
      <c r="K59" s="77">
        <v>0.031956018518518536</v>
      </c>
    </row>
    <row r="60" spans="1:11" ht="12.75">
      <c r="A60" s="79">
        <v>2</v>
      </c>
      <c r="B60" t="s">
        <v>148</v>
      </c>
      <c r="C60" s="77">
        <v>0.43124999999999997</v>
      </c>
      <c r="D60" s="77">
        <v>0.4763310185185185</v>
      </c>
      <c r="E60" s="77">
        <v>0.045081018518518534</v>
      </c>
      <c r="G60" s="79">
        <v>2</v>
      </c>
      <c r="H60" t="s">
        <v>123</v>
      </c>
      <c r="I60" s="77">
        <v>0.44236111111111115</v>
      </c>
      <c r="J60" s="77">
        <v>0.4802662037037037</v>
      </c>
      <c r="K60" s="77">
        <v>0.03790509259259256</v>
      </c>
    </row>
    <row r="61" spans="1:11" ht="12.75">
      <c r="A61" s="79">
        <v>3</v>
      </c>
      <c r="B61" t="s">
        <v>149</v>
      </c>
      <c r="C61" s="77">
        <v>0.4166666666666667</v>
      </c>
      <c r="D61" s="77">
        <v>0.4655092592592593</v>
      </c>
      <c r="E61" s="77">
        <v>0.048842592592592604</v>
      </c>
      <c r="G61" s="79">
        <v>3</v>
      </c>
      <c r="H61" t="s">
        <v>114</v>
      </c>
      <c r="I61" s="77">
        <v>0.44930555555555557</v>
      </c>
      <c r="J61" s="77">
        <v>0.48984953703703704</v>
      </c>
      <c r="K61" s="77">
        <v>0.04054398148148147</v>
      </c>
    </row>
    <row r="62" spans="1:11" ht="12.75">
      <c r="A62" s="79">
        <v>4</v>
      </c>
      <c r="B62" t="s">
        <v>132</v>
      </c>
      <c r="C62" s="77">
        <v>0.425</v>
      </c>
      <c r="D62" s="77">
        <v>0.4810763888888889</v>
      </c>
      <c r="E62" s="77">
        <v>0.056076388888888884</v>
      </c>
      <c r="G62" s="79">
        <v>4</v>
      </c>
      <c r="H62" t="s">
        <v>124</v>
      </c>
      <c r="I62" s="77">
        <v>0.46319444444444446</v>
      </c>
      <c r="J62" s="77">
        <v>0.5057175925925926</v>
      </c>
      <c r="K62" s="77">
        <v>0.04252314814814817</v>
      </c>
    </row>
    <row r="63" spans="1:11" ht="12.75">
      <c r="A63" s="79">
        <v>5</v>
      </c>
      <c r="B63" t="s">
        <v>133</v>
      </c>
      <c r="C63" s="77">
        <v>0.44375000000000003</v>
      </c>
      <c r="D63" s="77">
        <v>0.5014120370370371</v>
      </c>
      <c r="E63" s="77">
        <v>0.05766203703703704</v>
      </c>
      <c r="G63" s="79">
        <v>5</v>
      </c>
      <c r="H63" t="s">
        <v>111</v>
      </c>
      <c r="I63" s="77">
        <v>0.4388888888888889</v>
      </c>
      <c r="J63" s="77">
        <v>0.48186342592592596</v>
      </c>
      <c r="K63" s="77">
        <v>0.042974537037037075</v>
      </c>
    </row>
    <row r="64" spans="1:11" ht="12.75">
      <c r="A64" s="79">
        <v>6</v>
      </c>
      <c r="B64" t="s">
        <v>125</v>
      </c>
      <c r="C64" s="77">
        <v>0.46458333333333335</v>
      </c>
      <c r="D64" s="77">
        <v>0.5231481481481481</v>
      </c>
      <c r="E64" s="77">
        <v>0.05856481481481479</v>
      </c>
      <c r="G64" s="79">
        <v>6</v>
      </c>
      <c r="H64" t="s">
        <v>109</v>
      </c>
      <c r="I64" s="77">
        <v>0.4291666666666667</v>
      </c>
      <c r="J64" s="77">
        <v>0.4739814814814815</v>
      </c>
      <c r="K64" s="77">
        <v>0.04481481481481481</v>
      </c>
    </row>
    <row r="65" spans="1:11" ht="12.75">
      <c r="A65" s="79">
        <v>7</v>
      </c>
      <c r="B65" t="s">
        <v>144</v>
      </c>
      <c r="C65" s="77">
        <v>0.4708333333333334</v>
      </c>
      <c r="D65" s="77">
        <v>0.5302083333333333</v>
      </c>
      <c r="E65" s="77">
        <v>0.0593749999999999</v>
      </c>
      <c r="G65" s="79">
        <v>7</v>
      </c>
      <c r="H65" t="s">
        <v>116</v>
      </c>
      <c r="I65" s="77">
        <v>0.4597222222222222</v>
      </c>
      <c r="J65" s="77">
        <v>0.5117361111111111</v>
      </c>
      <c r="K65" s="77">
        <v>0.05201388888888886</v>
      </c>
    </row>
    <row r="66" spans="1:11" ht="12.75">
      <c r="A66" s="79">
        <v>8</v>
      </c>
      <c r="B66" t="s">
        <v>142</v>
      </c>
      <c r="C66" s="77">
        <v>0.41875</v>
      </c>
      <c r="D66" s="77">
        <v>0.4796064814814815</v>
      </c>
      <c r="E66" s="77">
        <v>0.060856481481481484</v>
      </c>
      <c r="G66" s="79">
        <v>8</v>
      </c>
      <c r="H66" t="s">
        <v>108</v>
      </c>
      <c r="I66" s="77">
        <v>0.4458333333333333</v>
      </c>
      <c r="J66" s="77">
        <v>0.5024884259259259</v>
      </c>
      <c r="K66" s="77">
        <v>0.056655092592592604</v>
      </c>
    </row>
    <row r="67" spans="1:11" ht="12.75">
      <c r="A67" s="79">
        <v>9</v>
      </c>
      <c r="B67" t="s">
        <v>139</v>
      </c>
      <c r="C67" s="77">
        <v>0.4395833333333334</v>
      </c>
      <c r="D67" s="77">
        <v>0.5090393518518518</v>
      </c>
      <c r="E67" s="77">
        <v>0.0694560185185184</v>
      </c>
      <c r="G67" s="79">
        <v>9</v>
      </c>
      <c r="H67" t="s">
        <v>122</v>
      </c>
      <c r="I67" s="77">
        <v>0.4354166666666666</v>
      </c>
      <c r="J67" s="77">
        <v>0.5013078703703704</v>
      </c>
      <c r="K67" s="77">
        <v>0.06589120370370377</v>
      </c>
    </row>
    <row r="68" spans="1:11" ht="12.75">
      <c r="A68" s="79">
        <v>10</v>
      </c>
      <c r="B68" t="s">
        <v>127</v>
      </c>
      <c r="C68" s="77">
        <v>0.45208333333333334</v>
      </c>
      <c r="D68" s="77">
        <v>0.5235300925925926</v>
      </c>
      <c r="E68" s="77">
        <v>0.07144675925925931</v>
      </c>
      <c r="G68" s="79">
        <v>10</v>
      </c>
      <c r="H68" t="s">
        <v>110</v>
      </c>
      <c r="I68" s="77">
        <v>0.45625</v>
      </c>
      <c r="J68" s="77">
        <v>0.5222222222222223</v>
      </c>
      <c r="K68" s="77">
        <v>0.06597222222222227</v>
      </c>
    </row>
    <row r="69" spans="1:11" ht="12.75">
      <c r="A69" s="79">
        <v>11</v>
      </c>
      <c r="B69" t="s">
        <v>146</v>
      </c>
      <c r="C69" s="77">
        <v>0.4666666666666666</v>
      </c>
      <c r="D69" s="77">
        <v>0.5434375</v>
      </c>
      <c r="E69" s="77">
        <v>0.0767708333333334</v>
      </c>
      <c r="G69" s="79">
        <v>11</v>
      </c>
      <c r="H69" t="s">
        <v>119</v>
      </c>
      <c r="I69" s="77">
        <v>0.4770833333333333</v>
      </c>
      <c r="J69" s="77">
        <v>0.5463657407407407</v>
      </c>
      <c r="K69" s="77">
        <v>0.06928240740740743</v>
      </c>
    </row>
    <row r="70" spans="1:11" ht="12.75">
      <c r="A70" s="79">
        <v>12</v>
      </c>
      <c r="B70" t="s">
        <v>130</v>
      </c>
      <c r="C70" s="77">
        <v>0.4791666666666667</v>
      </c>
      <c r="D70" s="77">
        <v>0.5596643518518518</v>
      </c>
      <c r="E70" s="77">
        <v>0.08049768518518513</v>
      </c>
      <c r="G70" s="79">
        <v>12</v>
      </c>
      <c r="H70" t="s">
        <v>118</v>
      </c>
      <c r="I70" s="77">
        <v>0.4701388888888889</v>
      </c>
      <c r="J70" s="77">
        <v>0.5470023148148148</v>
      </c>
      <c r="K70" s="77">
        <v>0.07686342592592588</v>
      </c>
    </row>
    <row r="71" spans="1:11" ht="12.75">
      <c r="A71" s="79">
        <v>13</v>
      </c>
      <c r="B71" t="s">
        <v>138</v>
      </c>
      <c r="C71" s="77">
        <v>0.4270833333333333</v>
      </c>
      <c r="D71" s="77">
        <v>0.5082407407407408</v>
      </c>
      <c r="E71" s="77">
        <v>0.08115740740740746</v>
      </c>
      <c r="G71" s="79">
        <v>13</v>
      </c>
      <c r="H71" t="s">
        <v>120</v>
      </c>
      <c r="I71" s="77">
        <v>0.43194444444444446</v>
      </c>
      <c r="J71" s="77">
        <v>0.515173611111111</v>
      </c>
      <c r="K71" s="77">
        <v>0.08322916666666658</v>
      </c>
    </row>
    <row r="72" spans="2:11" ht="12.75">
      <c r="B72" t="s">
        <v>126</v>
      </c>
      <c r="C72" s="77">
        <v>0.4583333333333333</v>
      </c>
      <c r="E72" s="77" t="s">
        <v>166</v>
      </c>
      <c r="G72" s="79">
        <v>14</v>
      </c>
      <c r="H72" t="s">
        <v>115</v>
      </c>
      <c r="I72" s="77">
        <v>0.4527777777777778</v>
      </c>
      <c r="J72" s="77">
        <v>0.5467824074074074</v>
      </c>
      <c r="K72" s="77">
        <v>0.09400462962962958</v>
      </c>
    </row>
    <row r="73" spans="2:11" ht="12.75">
      <c r="B73" t="s">
        <v>131</v>
      </c>
      <c r="C73" s="77">
        <v>0.47500000000000003</v>
      </c>
      <c r="E73" s="77" t="s">
        <v>166</v>
      </c>
      <c r="G73" s="79">
        <v>15</v>
      </c>
      <c r="H73" t="s">
        <v>117</v>
      </c>
      <c r="I73" s="77">
        <v>0.4666666666666666</v>
      </c>
      <c r="J73" s="77">
        <v>0.5797106481481481</v>
      </c>
      <c r="K73" s="77">
        <v>0.11304398148148148</v>
      </c>
    </row>
    <row r="74" spans="2:11" ht="12.75">
      <c r="B74" t="s">
        <v>135</v>
      </c>
      <c r="C74" s="77">
        <v>0.45416666666666666</v>
      </c>
      <c r="E74" s="77" t="s">
        <v>166</v>
      </c>
      <c r="H74" t="s">
        <v>104</v>
      </c>
      <c r="I74" s="77">
        <v>0.41805555555555557</v>
      </c>
      <c r="K74" s="77" t="s">
        <v>166</v>
      </c>
    </row>
    <row r="75" spans="2:11" ht="12.75">
      <c r="B75" t="s">
        <v>143</v>
      </c>
      <c r="C75" s="77">
        <v>0.4770833333333333</v>
      </c>
      <c r="E75" s="77" t="s">
        <v>166</v>
      </c>
      <c r="H75" t="s">
        <v>113</v>
      </c>
      <c r="I75" s="77">
        <v>0.48055555555555557</v>
      </c>
      <c r="K75" s="77" t="s">
        <v>166</v>
      </c>
    </row>
    <row r="76" spans="5:11" ht="12.75">
      <c r="E76" s="78"/>
      <c r="K76" s="78"/>
    </row>
    <row r="77" spans="5:11" ht="12.75">
      <c r="E77" s="78"/>
      <c r="K77" s="78"/>
    </row>
    <row r="78" spans="5:11" ht="12.75">
      <c r="E78" s="78"/>
      <c r="K78" s="78"/>
    </row>
    <row r="79" spans="5:11" ht="12.75">
      <c r="E79" s="78"/>
      <c r="K79" s="78"/>
    </row>
    <row r="80" ht="12.75">
      <c r="E80" s="78"/>
    </row>
    <row r="81" ht="12.75"/>
    <row r="82" ht="12.75"/>
    <row r="83" ht="12.75"/>
    <row r="86" spans="3:5" ht="12.75">
      <c r="C86" s="77" t="s">
        <v>16</v>
      </c>
      <c r="D86" s="77" t="s">
        <v>17</v>
      </c>
      <c r="E86" s="77" t="s">
        <v>18</v>
      </c>
    </row>
    <row r="87" ht="12.75">
      <c r="B87" t="s">
        <v>8</v>
      </c>
    </row>
    <row r="88" spans="1:5" ht="12.75">
      <c r="A88" s="79">
        <v>1</v>
      </c>
      <c r="B88" t="s">
        <v>62</v>
      </c>
      <c r="C88" s="77">
        <v>0.4479166666666667</v>
      </c>
      <c r="D88" s="77">
        <v>0.466886574074074</v>
      </c>
      <c r="E88" s="77">
        <v>0.018969907407407338</v>
      </c>
    </row>
    <row r="89" spans="1:5" ht="12.75">
      <c r="A89" s="79">
        <v>2</v>
      </c>
      <c r="B89" t="s">
        <v>53</v>
      </c>
      <c r="C89" s="77">
        <v>0.5125000000000001</v>
      </c>
      <c r="D89" s="77">
        <v>0.5362731481481481</v>
      </c>
      <c r="E89" s="77">
        <v>0.023773148148148016</v>
      </c>
    </row>
    <row r="90" spans="1:5" ht="12.75">
      <c r="A90" s="79">
        <v>3</v>
      </c>
      <c r="B90" t="s">
        <v>50</v>
      </c>
      <c r="C90" s="77">
        <v>0.44097222222222227</v>
      </c>
      <c r="D90" s="77">
        <v>0.46667824074074077</v>
      </c>
      <c r="E90" s="77">
        <v>0.025706018518518503</v>
      </c>
    </row>
    <row r="91" spans="1:5" ht="12.75">
      <c r="A91" s="79">
        <v>4</v>
      </c>
      <c r="B91" t="s">
        <v>52</v>
      </c>
      <c r="C91" s="77">
        <v>0.43402777777777773</v>
      </c>
      <c r="D91" s="77">
        <v>0.4649884259259259</v>
      </c>
      <c r="E91" s="77">
        <v>0.03096064814814814</v>
      </c>
    </row>
    <row r="92" spans="1:5" ht="12.75">
      <c r="A92" s="79">
        <v>5</v>
      </c>
      <c r="B92" t="s">
        <v>61</v>
      </c>
      <c r="C92" s="77">
        <v>0.4305555555555556</v>
      </c>
      <c r="D92" s="77">
        <v>0.46444444444444444</v>
      </c>
      <c r="E92" s="77">
        <v>0.03388888888888886</v>
      </c>
    </row>
    <row r="93" spans="2:5" ht="12.75">
      <c r="B93" t="s">
        <v>56</v>
      </c>
      <c r="C93" s="77">
        <v>0.4444444444444444</v>
      </c>
      <c r="E93" s="77" t="s">
        <v>166</v>
      </c>
    </row>
    <row r="94" spans="2:5" ht="12.75">
      <c r="B94" t="s">
        <v>57</v>
      </c>
      <c r="C94" s="77">
        <v>0.4513888888888889</v>
      </c>
      <c r="E94" s="77" t="s">
        <v>166</v>
      </c>
    </row>
    <row r="95" spans="2:5" ht="12.75">
      <c r="B95" t="s">
        <v>58</v>
      </c>
      <c r="C95" s="77">
        <v>0.4583333333333333</v>
      </c>
      <c r="E95" s="77" t="s">
        <v>166</v>
      </c>
    </row>
    <row r="96" ht="12.75">
      <c r="E96" s="78"/>
    </row>
    <row r="97" ht="12.75">
      <c r="E97" s="78"/>
    </row>
    <row r="98" ht="12.75">
      <c r="E98" s="78"/>
    </row>
    <row r="99" ht="12.75">
      <c r="E99" s="78"/>
    </row>
    <row r="100" ht="12.75">
      <c r="E100" s="78"/>
    </row>
    <row r="101" ht="12.75">
      <c r="E101" s="78"/>
    </row>
    <row r="102" ht="12.75">
      <c r="E102" s="78"/>
    </row>
    <row r="103" ht="12.75">
      <c r="E103" s="78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0"/>
  <sheetViews>
    <sheetView workbookViewId="0" topLeftCell="A1">
      <selection activeCell="K12" sqref="K12"/>
    </sheetView>
  </sheetViews>
  <sheetFormatPr defaultColWidth="11.421875" defaultRowHeight="12.75"/>
  <cols>
    <col min="1" max="1" width="8.57421875" style="79" customWidth="1"/>
    <col min="2" max="2" width="24.28125" style="0" customWidth="1"/>
    <col min="3" max="6" width="11.421875" style="77" customWidth="1"/>
    <col min="7" max="7" width="8.7109375" style="79" customWidth="1"/>
    <col min="8" max="8" width="20.8515625" style="0" customWidth="1"/>
    <col min="9" max="11" width="11.421875" style="77" customWidth="1"/>
  </cols>
  <sheetData>
    <row r="1" ht="12.75">
      <c r="B1" t="s">
        <v>10</v>
      </c>
    </row>
    <row r="2" spans="3:11" ht="12.75">
      <c r="C2" s="77" t="s">
        <v>16</v>
      </c>
      <c r="D2" s="77" t="s">
        <v>17</v>
      </c>
      <c r="E2" s="77" t="s">
        <v>18</v>
      </c>
      <c r="I2" s="77" t="s">
        <v>16</v>
      </c>
      <c r="J2" s="77" t="s">
        <v>17</v>
      </c>
      <c r="K2" s="77" t="s">
        <v>18</v>
      </c>
    </row>
    <row r="3" spans="1:8" ht="12.75">
      <c r="A3" s="79">
        <v>1</v>
      </c>
      <c r="B3" t="s">
        <v>96</v>
      </c>
      <c r="C3" s="77">
        <v>0.7243055555555555</v>
      </c>
      <c r="D3" s="77">
        <v>0.7347222222222222</v>
      </c>
      <c r="E3" s="77">
        <v>0.01041666666666663</v>
      </c>
      <c r="H3" t="s">
        <v>15</v>
      </c>
    </row>
    <row r="4" spans="1:11" ht="12.75">
      <c r="A4" s="79">
        <v>2</v>
      </c>
      <c r="B4" t="s">
        <v>101</v>
      </c>
      <c r="C4" s="77">
        <v>0.7138888888888889</v>
      </c>
      <c r="D4" s="77">
        <v>0.7253240740740741</v>
      </c>
      <c r="E4" s="77">
        <v>0.01143518518518516</v>
      </c>
      <c r="G4" s="79">
        <v>1</v>
      </c>
      <c r="H4" t="s">
        <v>151</v>
      </c>
      <c r="I4" s="77">
        <v>0.71875</v>
      </c>
      <c r="J4" s="77">
        <v>0.7367592592592592</v>
      </c>
      <c r="K4" s="77">
        <v>0.018009259259259225</v>
      </c>
    </row>
    <row r="5" spans="1:11" ht="12.75">
      <c r="A5" s="79">
        <v>3</v>
      </c>
      <c r="B5" t="s">
        <v>91</v>
      </c>
      <c r="C5" s="77">
        <v>0.6965277777777777</v>
      </c>
      <c r="D5" s="77">
        <v>0.7100462962962962</v>
      </c>
      <c r="E5" s="77">
        <v>0.013518518518518485</v>
      </c>
      <c r="G5" s="79">
        <v>2</v>
      </c>
      <c r="H5" t="s">
        <v>155</v>
      </c>
      <c r="I5" s="77">
        <v>0.7013888888888888</v>
      </c>
      <c r="J5" s="77">
        <v>0.7232986111111112</v>
      </c>
      <c r="K5" s="77">
        <v>0.021909722222222316</v>
      </c>
    </row>
    <row r="6" spans="1:11" ht="12.75">
      <c r="A6" s="79">
        <v>4</v>
      </c>
      <c r="B6" t="s">
        <v>97</v>
      </c>
      <c r="C6" s="77">
        <v>0.6930555555555555</v>
      </c>
      <c r="D6" s="77">
        <v>0.7069791666666667</v>
      </c>
      <c r="E6" s="77">
        <v>0.013923611111111178</v>
      </c>
      <c r="G6" s="79">
        <v>3</v>
      </c>
      <c r="H6" t="s">
        <v>154</v>
      </c>
      <c r="I6" s="77">
        <v>0.7083333333333334</v>
      </c>
      <c r="J6" s="77">
        <v>0.731412037037037</v>
      </c>
      <c r="K6" s="77">
        <v>0.023078703703703685</v>
      </c>
    </row>
    <row r="7" spans="1:11" ht="12.75">
      <c r="A7" s="79">
        <v>5</v>
      </c>
      <c r="B7" t="s">
        <v>98</v>
      </c>
      <c r="C7" s="77">
        <v>0.7208333333333333</v>
      </c>
      <c r="D7" s="77">
        <v>0.7359375</v>
      </c>
      <c r="E7" s="77">
        <v>0.015104166666666696</v>
      </c>
      <c r="G7" s="79">
        <v>4</v>
      </c>
      <c r="H7" t="s">
        <v>157</v>
      </c>
      <c r="I7" s="77">
        <v>0.6875</v>
      </c>
      <c r="J7" s="77">
        <v>0.718136574074074</v>
      </c>
      <c r="K7" s="77">
        <v>0.030636574074074052</v>
      </c>
    </row>
    <row r="8" spans="1:11" ht="12.75">
      <c r="A8" s="79">
        <v>6</v>
      </c>
      <c r="B8" t="s">
        <v>92</v>
      </c>
      <c r="C8" s="77">
        <v>0.6895833333333333</v>
      </c>
      <c r="D8" s="77">
        <v>0.7081481481481481</v>
      </c>
      <c r="E8" s="77">
        <v>0.018564814814814756</v>
      </c>
      <c r="G8" s="79">
        <v>5</v>
      </c>
      <c r="H8" t="s">
        <v>160</v>
      </c>
      <c r="I8" s="77">
        <v>0.7222222222222222</v>
      </c>
      <c r="J8" s="77">
        <v>0.756423611111111</v>
      </c>
      <c r="K8" s="77">
        <v>0.034201388888888795</v>
      </c>
    </row>
    <row r="9" spans="1:11" ht="12.75">
      <c r="A9" s="79">
        <v>7</v>
      </c>
      <c r="B9" t="s">
        <v>99</v>
      </c>
      <c r="C9" s="77">
        <v>0.7034722222222222</v>
      </c>
      <c r="D9" s="77">
        <v>0.7232638888888889</v>
      </c>
      <c r="E9" s="77">
        <v>0.019791666666666763</v>
      </c>
      <c r="H9" t="s">
        <v>158</v>
      </c>
      <c r="I9" s="77">
        <v>0.7118055555555555</v>
      </c>
      <c r="K9" s="77" t="s">
        <v>166</v>
      </c>
    </row>
    <row r="10" spans="1:11" ht="12.75">
      <c r="A10" s="79">
        <v>8</v>
      </c>
      <c r="B10" t="s">
        <v>88</v>
      </c>
      <c r="C10" s="77">
        <v>0.7104166666666667</v>
      </c>
      <c r="D10" s="77">
        <v>0.7420023148148148</v>
      </c>
      <c r="E10" s="77">
        <v>0.03158564814814813</v>
      </c>
      <c r="H10" t="s">
        <v>152</v>
      </c>
      <c r="I10" s="77">
        <v>0.6979166666666666</v>
      </c>
      <c r="K10" s="77" t="s">
        <v>166</v>
      </c>
    </row>
    <row r="11" spans="2:11" ht="12.75">
      <c r="B11" t="s">
        <v>95</v>
      </c>
      <c r="C11" s="77">
        <v>0.717361111111111</v>
      </c>
      <c r="E11" s="77" t="s">
        <v>166</v>
      </c>
      <c r="H11" t="s">
        <v>159</v>
      </c>
      <c r="I11" s="77">
        <v>0.6909722222222222</v>
      </c>
      <c r="K11" s="77" t="s">
        <v>166</v>
      </c>
    </row>
    <row r="12" spans="5:11" ht="12.75">
      <c r="E12" s="78"/>
      <c r="F12" s="78"/>
      <c r="K12" s="78"/>
    </row>
    <row r="13" spans="5:11" ht="12.75">
      <c r="E13" s="78"/>
      <c r="F13" s="78"/>
      <c r="K13" s="78"/>
    </row>
    <row r="14" spans="5:11" ht="12.75">
      <c r="E14" s="78"/>
      <c r="F14" s="78"/>
      <c r="K14" s="78"/>
    </row>
    <row r="15" spans="5:11" ht="12.75">
      <c r="E15" s="78"/>
      <c r="F15" s="78"/>
      <c r="K15" s="78"/>
    </row>
    <row r="16" spans="5:6" ht="12.75">
      <c r="E16" s="78"/>
      <c r="F16" s="78"/>
    </row>
    <row r="20" ht="12.75"/>
    <row r="21" ht="12.75"/>
    <row r="22" spans="3:11" ht="12.75">
      <c r="C22" s="77" t="s">
        <v>16</v>
      </c>
      <c r="D22" s="77" t="s">
        <v>17</v>
      </c>
      <c r="E22" s="77" t="s">
        <v>18</v>
      </c>
      <c r="I22" s="77" t="s">
        <v>16</v>
      </c>
      <c r="J22" s="77" t="s">
        <v>17</v>
      </c>
      <c r="K22" s="77" t="s">
        <v>18</v>
      </c>
    </row>
    <row r="23" spans="2:8" ht="12.75">
      <c r="B23" t="s">
        <v>9</v>
      </c>
      <c r="H23" t="s">
        <v>14</v>
      </c>
    </row>
    <row r="25" spans="1:11" ht="12.75">
      <c r="A25" s="79">
        <v>1</v>
      </c>
      <c r="B25" t="s">
        <v>68</v>
      </c>
      <c r="C25" s="77">
        <v>0.7215277777777778</v>
      </c>
      <c r="D25" s="77">
        <v>0.7276967592592593</v>
      </c>
      <c r="E25" s="77">
        <v>0.006168981481481484</v>
      </c>
      <c r="G25" s="79">
        <v>1</v>
      </c>
      <c r="H25" t="s">
        <v>34</v>
      </c>
      <c r="I25" s="77">
        <v>0.7125</v>
      </c>
      <c r="J25" s="77">
        <v>0.7316319444444445</v>
      </c>
      <c r="K25" s="77">
        <v>0.019131944444444438</v>
      </c>
    </row>
    <row r="26" spans="1:11" ht="12.75">
      <c r="A26" s="79">
        <v>2</v>
      </c>
      <c r="B26" t="s">
        <v>78</v>
      </c>
      <c r="C26" s="77">
        <v>0.7388888888888889</v>
      </c>
      <c r="D26" s="77">
        <v>0.7454050925925926</v>
      </c>
      <c r="E26" s="77">
        <v>0.006516203703703649</v>
      </c>
      <c r="G26" s="79">
        <v>2</v>
      </c>
      <c r="H26" t="s">
        <v>36</v>
      </c>
      <c r="I26" s="77">
        <v>0.7194444444444444</v>
      </c>
      <c r="J26" s="77">
        <v>0.7402662037037038</v>
      </c>
      <c r="K26" s="77">
        <v>0.02082175925925933</v>
      </c>
    </row>
    <row r="27" spans="1:11" ht="12.75">
      <c r="A27" s="79">
        <v>3</v>
      </c>
      <c r="B27" t="s">
        <v>69</v>
      </c>
      <c r="C27" s="77">
        <v>0.7284722222222223</v>
      </c>
      <c r="D27" s="77">
        <v>0.735474537037037</v>
      </c>
      <c r="E27" s="77">
        <v>0.007002314814814725</v>
      </c>
      <c r="G27" s="79">
        <v>3</v>
      </c>
      <c r="H27" t="s">
        <v>33</v>
      </c>
      <c r="I27" s="77">
        <v>0.6916666666666668</v>
      </c>
      <c r="J27" s="77">
        <v>0.7141319444444445</v>
      </c>
      <c r="K27" s="77">
        <v>0.022465277777777737</v>
      </c>
    </row>
    <row r="28" spans="1:11" ht="12.75">
      <c r="A28" s="79">
        <v>4</v>
      </c>
      <c r="B28" t="s">
        <v>72</v>
      </c>
      <c r="C28" s="77">
        <v>0.7041666666666666</v>
      </c>
      <c r="D28" s="77">
        <v>0.7121875000000001</v>
      </c>
      <c r="E28" s="77">
        <v>0.008020833333333477</v>
      </c>
      <c r="G28" s="79">
        <v>4</v>
      </c>
      <c r="H28" t="s">
        <v>35</v>
      </c>
      <c r="I28" s="77">
        <v>0.7229166666666668</v>
      </c>
      <c r="J28" s="77">
        <v>0.7512037037037037</v>
      </c>
      <c r="K28" s="77">
        <v>0.028287037037036944</v>
      </c>
    </row>
    <row r="29" spans="1:11" ht="12.75">
      <c r="A29" s="79">
        <v>5</v>
      </c>
      <c r="B29" t="s">
        <v>71</v>
      </c>
      <c r="C29" s="77">
        <v>0.7319444444444444</v>
      </c>
      <c r="D29" s="77">
        <v>0.7401041666666667</v>
      </c>
      <c r="E29" s="77">
        <v>0.008159722222222276</v>
      </c>
      <c r="G29" s="79">
        <v>5</v>
      </c>
      <c r="H29" t="s">
        <v>31</v>
      </c>
      <c r="I29" s="77">
        <v>0.6986111111111111</v>
      </c>
      <c r="J29" s="77">
        <v>0.7269097222222222</v>
      </c>
      <c r="K29" s="77">
        <v>0.028298611111111094</v>
      </c>
    </row>
    <row r="30" spans="1:11" ht="12.75">
      <c r="A30" s="79">
        <v>6</v>
      </c>
      <c r="B30" t="s">
        <v>79</v>
      </c>
      <c r="C30" s="77">
        <v>0.7111111111111111</v>
      </c>
      <c r="D30" s="77">
        <v>0.7199768518518518</v>
      </c>
      <c r="E30" s="77">
        <v>0.008865740740740646</v>
      </c>
      <c r="G30" s="79">
        <v>6</v>
      </c>
      <c r="H30" t="s">
        <v>38</v>
      </c>
      <c r="I30" s="77">
        <v>0.7055555555555556</v>
      </c>
      <c r="J30" s="77">
        <v>0.736712962962963</v>
      </c>
      <c r="K30" s="77">
        <v>0.031157407407407356</v>
      </c>
    </row>
    <row r="31" spans="1:11" ht="12.75">
      <c r="A31" s="79">
        <v>7</v>
      </c>
      <c r="B31" t="s">
        <v>85</v>
      </c>
      <c r="C31" s="77">
        <v>0.69375</v>
      </c>
      <c r="D31" s="77">
        <v>0.7033680555555556</v>
      </c>
      <c r="E31" s="77">
        <v>0.009618055555555616</v>
      </c>
      <c r="G31" s="79">
        <v>7</v>
      </c>
      <c r="H31" t="s">
        <v>28</v>
      </c>
      <c r="I31" s="77">
        <v>0.7159722222222222</v>
      </c>
      <c r="J31" s="77">
        <v>0.7511574074074074</v>
      </c>
      <c r="K31" s="77">
        <v>0.03518518518518521</v>
      </c>
    </row>
    <row r="32" spans="1:11" ht="12.75">
      <c r="A32" s="79">
        <v>8</v>
      </c>
      <c r="B32" t="s">
        <v>75</v>
      </c>
      <c r="C32" s="77">
        <v>0.6902777777777778</v>
      </c>
      <c r="D32" s="77">
        <v>0.7001273148148148</v>
      </c>
      <c r="E32" s="77">
        <v>0.00984953703703706</v>
      </c>
      <c r="H32" t="s">
        <v>26</v>
      </c>
      <c r="I32" s="77">
        <v>0.7298611111111111</v>
      </c>
      <c r="K32" s="77" t="s">
        <v>166</v>
      </c>
    </row>
    <row r="33" spans="1:11" ht="12.75">
      <c r="A33" s="79">
        <v>9</v>
      </c>
      <c r="B33" t="s">
        <v>67</v>
      </c>
      <c r="C33" s="77">
        <v>0.7180555555555556</v>
      </c>
      <c r="D33" s="77">
        <v>0.7303935185185185</v>
      </c>
      <c r="E33" s="77">
        <v>0.012337962962962967</v>
      </c>
      <c r="H33" t="s">
        <v>43</v>
      </c>
      <c r="I33" s="77">
        <v>0.6951388888888889</v>
      </c>
      <c r="K33" s="77" t="s">
        <v>166</v>
      </c>
    </row>
    <row r="34" spans="1:11" ht="12.75">
      <c r="A34" s="79">
        <v>10</v>
      </c>
      <c r="B34" t="s">
        <v>82</v>
      </c>
      <c r="C34" s="77">
        <v>0.725</v>
      </c>
      <c r="D34" s="77">
        <v>0.7390509259259259</v>
      </c>
      <c r="E34" s="77">
        <v>0.014050925925925939</v>
      </c>
      <c r="H34" t="s">
        <v>44</v>
      </c>
      <c r="I34" s="77">
        <v>0.6951388888888889</v>
      </c>
      <c r="K34" s="77" t="s">
        <v>166</v>
      </c>
    </row>
    <row r="35" spans="1:11" ht="12.75">
      <c r="A35" s="79">
        <v>11</v>
      </c>
      <c r="B35" t="s">
        <v>77</v>
      </c>
      <c r="C35" s="77">
        <v>0.7354166666666666</v>
      </c>
      <c r="D35" s="77">
        <v>0.7622453703703704</v>
      </c>
      <c r="E35" s="77">
        <v>0.026828703703703827</v>
      </c>
      <c r="K35" s="78"/>
    </row>
    <row r="36" spans="1:11" ht="12.75">
      <c r="A36" s="79">
        <v>12</v>
      </c>
      <c r="B36" t="s">
        <v>74</v>
      </c>
      <c r="C36" s="77">
        <v>0.6875</v>
      </c>
      <c r="D36" s="77">
        <v>0.714664351851852</v>
      </c>
      <c r="E36" s="77">
        <v>0.027164351851851953</v>
      </c>
      <c r="K36" s="78"/>
    </row>
    <row r="37" spans="5:11" ht="12.75">
      <c r="E37" s="78"/>
      <c r="F37" s="78"/>
      <c r="K37" s="78"/>
    </row>
    <row r="38" spans="5:11" ht="12.75">
      <c r="E38" s="78"/>
      <c r="F38" s="78"/>
      <c r="K38" s="78"/>
    </row>
    <row r="39" spans="5:11" ht="12.75">
      <c r="E39" s="78"/>
      <c r="F39" s="78"/>
      <c r="K39" s="78"/>
    </row>
    <row r="40" spans="5:11" ht="12.75">
      <c r="E40" s="78"/>
      <c r="F40" s="78"/>
      <c r="K40" s="78"/>
    </row>
    <row r="41" spans="5:11" ht="12.75">
      <c r="E41" s="78"/>
      <c r="F41" s="78"/>
      <c r="K41" s="78"/>
    </row>
    <row r="42" spans="5:11" ht="12.75">
      <c r="E42" s="78"/>
      <c r="F42" s="78"/>
      <c r="K42" s="78"/>
    </row>
    <row r="43" spans="5:11" ht="12.75">
      <c r="E43" s="78"/>
      <c r="F43" s="78"/>
      <c r="K43" s="78"/>
    </row>
    <row r="44" spans="5:11" ht="12.75">
      <c r="E44" s="78"/>
      <c r="F44" s="78"/>
      <c r="K44" s="78"/>
    </row>
    <row r="45" spans="5:11" ht="12.75">
      <c r="E45" s="78"/>
      <c r="F45" s="78"/>
      <c r="K45" s="78"/>
    </row>
    <row r="46" spans="5:11" ht="12.75">
      <c r="E46" s="78"/>
      <c r="F46" s="78"/>
      <c r="K46" s="78"/>
    </row>
    <row r="47" spans="5:6" ht="12.75">
      <c r="E47" s="78"/>
      <c r="F47" s="78"/>
    </row>
    <row r="48" spans="5:6" ht="12.75">
      <c r="E48" s="78"/>
      <c r="F48" s="78"/>
    </row>
    <row r="53" spans="9:11" ht="12.75">
      <c r="I53" s="77" t="s">
        <v>16</v>
      </c>
      <c r="J53" s="77" t="s">
        <v>17</v>
      </c>
      <c r="K53" s="77" t="s">
        <v>18</v>
      </c>
    </row>
    <row r="54" ht="12.75">
      <c r="H54" t="s">
        <v>11</v>
      </c>
    </row>
    <row r="55" ht="12.75">
      <c r="B55" t="s">
        <v>12</v>
      </c>
    </row>
    <row r="56" spans="3:11" ht="12.75">
      <c r="C56" s="77" t="s">
        <v>16</v>
      </c>
      <c r="D56" s="77" t="s">
        <v>17</v>
      </c>
      <c r="E56" s="77" t="s">
        <v>18</v>
      </c>
      <c r="G56" s="79">
        <v>1</v>
      </c>
      <c r="H56" t="s">
        <v>123</v>
      </c>
      <c r="I56" s="77">
        <v>0.6958333333333333</v>
      </c>
      <c r="J56" s="77">
        <v>0.713136574074074</v>
      </c>
      <c r="K56" s="77">
        <v>0.017303240740740744</v>
      </c>
    </row>
    <row r="57" spans="1:11" ht="12.75">
      <c r="A57" s="79">
        <v>1</v>
      </c>
      <c r="B57" t="s">
        <v>132</v>
      </c>
      <c r="C57" s="77">
        <v>0.6958333333333333</v>
      </c>
      <c r="D57" s="77">
        <v>0.7144212962962962</v>
      </c>
      <c r="E57" s="77">
        <v>0.018587962962962945</v>
      </c>
      <c r="G57" s="79">
        <v>2</v>
      </c>
      <c r="H57" t="s">
        <v>109</v>
      </c>
      <c r="I57" s="77">
        <v>0.7097222222222223</v>
      </c>
      <c r="J57" s="77">
        <v>0.7281018518518518</v>
      </c>
      <c r="K57" s="77">
        <v>0.01837962962962958</v>
      </c>
    </row>
    <row r="58" spans="1:11" ht="12.75">
      <c r="A58" s="79">
        <v>2</v>
      </c>
      <c r="B58" t="s">
        <v>137</v>
      </c>
      <c r="C58" s="77">
        <v>0.7000000000000001</v>
      </c>
      <c r="D58" s="77">
        <v>0.7190856481481481</v>
      </c>
      <c r="E58" s="77">
        <v>0.01908564814814806</v>
      </c>
      <c r="G58" s="79">
        <v>3</v>
      </c>
      <c r="H58" t="s">
        <v>111</v>
      </c>
      <c r="I58" s="77">
        <v>0.7305555555555556</v>
      </c>
      <c r="J58" s="77">
        <v>0.7499537037037037</v>
      </c>
      <c r="K58" s="77">
        <v>0.01939814814814811</v>
      </c>
    </row>
    <row r="59" spans="1:11" ht="12.75">
      <c r="A59" s="79">
        <v>3</v>
      </c>
      <c r="B59" t="s">
        <v>130</v>
      </c>
      <c r="C59" s="77">
        <v>0.7291666666666666</v>
      </c>
      <c r="D59" s="77">
        <v>0.7496527777777778</v>
      </c>
      <c r="E59" s="77">
        <v>0.020486111111111205</v>
      </c>
      <c r="G59" s="79">
        <v>4</v>
      </c>
      <c r="H59" t="s">
        <v>113</v>
      </c>
      <c r="I59" s="77">
        <v>0.7444444444444445</v>
      </c>
      <c r="J59" s="77">
        <v>0.765162037037037</v>
      </c>
      <c r="K59" s="77">
        <v>0.020717592592592537</v>
      </c>
    </row>
    <row r="60" spans="1:11" ht="12.75">
      <c r="A60" s="79">
        <v>4</v>
      </c>
      <c r="B60" t="s">
        <v>138</v>
      </c>
      <c r="C60" s="77">
        <v>0.69375</v>
      </c>
      <c r="D60" s="77">
        <v>0.715</v>
      </c>
      <c r="E60" s="77">
        <v>0.02124999999999999</v>
      </c>
      <c r="G60" s="79">
        <v>5</v>
      </c>
      <c r="H60" t="s">
        <v>120</v>
      </c>
      <c r="I60" s="77">
        <v>0.7027777777777778</v>
      </c>
      <c r="J60" s="77">
        <v>0.7318287037037038</v>
      </c>
      <c r="K60" s="77">
        <v>0.029050925925925952</v>
      </c>
    </row>
    <row r="61" spans="1:11" ht="12.75">
      <c r="A61" s="79">
        <v>5</v>
      </c>
      <c r="B61" t="s">
        <v>126</v>
      </c>
      <c r="C61" s="77">
        <v>0.7041666666666666</v>
      </c>
      <c r="D61" s="77">
        <v>0.7279398148148148</v>
      </c>
      <c r="E61" s="77">
        <v>0.023773148148148238</v>
      </c>
      <c r="G61" s="79">
        <v>6</v>
      </c>
      <c r="H61" t="s">
        <v>119</v>
      </c>
      <c r="I61" s="77">
        <v>0.7374999999999999</v>
      </c>
      <c r="J61" s="77">
        <v>0.7700810185185185</v>
      </c>
      <c r="K61" s="77">
        <v>0.03258101851851858</v>
      </c>
    </row>
    <row r="62" spans="1:11" ht="12.75">
      <c r="A62" s="79">
        <v>6</v>
      </c>
      <c r="B62" t="s">
        <v>131</v>
      </c>
      <c r="C62" s="77">
        <v>0.71875</v>
      </c>
      <c r="D62" s="77">
        <v>0.7436805555555556</v>
      </c>
      <c r="E62" s="77">
        <v>0.024930555555555567</v>
      </c>
      <c r="G62" s="79">
        <v>7</v>
      </c>
      <c r="H62" t="s">
        <v>117</v>
      </c>
      <c r="I62" s="77">
        <v>0.7062499999999999</v>
      </c>
      <c r="J62" s="77">
        <v>0.7402777777777777</v>
      </c>
      <c r="K62" s="77">
        <v>0.03402777777777777</v>
      </c>
    </row>
    <row r="63" spans="1:11" ht="12.75">
      <c r="A63" s="79">
        <v>7</v>
      </c>
      <c r="B63" t="s">
        <v>139</v>
      </c>
      <c r="C63" s="77">
        <v>0.7145833333333332</v>
      </c>
      <c r="D63" s="77">
        <v>0.7429398148148149</v>
      </c>
      <c r="E63" s="77">
        <v>0.02835648148148162</v>
      </c>
      <c r="G63" s="79">
        <v>8</v>
      </c>
      <c r="H63" t="s">
        <v>115</v>
      </c>
      <c r="I63" s="77">
        <v>0.7131944444444445</v>
      </c>
      <c r="J63" s="77">
        <v>0.7475462962962963</v>
      </c>
      <c r="K63" s="77">
        <v>0.034351851851851856</v>
      </c>
    </row>
    <row r="64" spans="1:11" ht="12.75">
      <c r="A64" s="79">
        <v>8</v>
      </c>
      <c r="B64" t="s">
        <v>142</v>
      </c>
      <c r="C64" s="77">
        <v>0.6916666666666668</v>
      </c>
      <c r="D64" s="77">
        <v>0.7209837962962963</v>
      </c>
      <c r="E64" s="77">
        <v>0.029317129629629513</v>
      </c>
      <c r="H64" t="s">
        <v>108</v>
      </c>
      <c r="I64" s="77">
        <v>0.6993055555555556</v>
      </c>
      <c r="K64" s="77" t="s">
        <v>166</v>
      </c>
    </row>
    <row r="65" spans="1:11" ht="12.75">
      <c r="A65" s="79">
        <v>9</v>
      </c>
      <c r="B65" t="s">
        <v>125</v>
      </c>
      <c r="C65" s="77">
        <v>0.7104166666666667</v>
      </c>
      <c r="D65" s="77">
        <v>0.7427199074074075</v>
      </c>
      <c r="E65" s="77">
        <v>0.03230324074074076</v>
      </c>
      <c r="H65" t="s">
        <v>110</v>
      </c>
      <c r="I65" s="77">
        <v>0.7236111111111111</v>
      </c>
      <c r="K65" s="77" t="s">
        <v>166</v>
      </c>
    </row>
    <row r="66" spans="1:11" ht="12.75">
      <c r="A66" s="79">
        <v>10</v>
      </c>
      <c r="B66" t="s">
        <v>143</v>
      </c>
      <c r="C66" s="77">
        <v>0.7312500000000001</v>
      </c>
      <c r="D66" s="77">
        <v>0.7688310185185184</v>
      </c>
      <c r="E66" s="77">
        <v>0.03758101851851836</v>
      </c>
      <c r="H66" t="s">
        <v>112</v>
      </c>
      <c r="I66" s="77">
        <v>0.6923611111111111</v>
      </c>
      <c r="K66" s="77" t="s">
        <v>166</v>
      </c>
    </row>
    <row r="67" spans="2:11" ht="12.75">
      <c r="B67" t="s">
        <v>147</v>
      </c>
      <c r="C67" s="77">
        <v>0.7208333333333333</v>
      </c>
      <c r="E67" s="77" t="s">
        <v>166</v>
      </c>
      <c r="H67" t="s">
        <v>114</v>
      </c>
      <c r="I67" s="77">
        <v>0.7166666666666667</v>
      </c>
      <c r="K67" s="77" t="s">
        <v>166</v>
      </c>
    </row>
    <row r="68" spans="2:11" ht="12.75">
      <c r="B68" t="s">
        <v>148</v>
      </c>
      <c r="C68" s="77">
        <v>0.7083333333333334</v>
      </c>
      <c r="E68" s="77" t="s">
        <v>166</v>
      </c>
      <c r="H68" t="s">
        <v>116</v>
      </c>
      <c r="I68" s="77">
        <v>0.720138888888889</v>
      </c>
      <c r="K68" s="77" t="s">
        <v>166</v>
      </c>
    </row>
    <row r="69" spans="2:11" ht="12.75">
      <c r="B69" t="s">
        <v>133</v>
      </c>
      <c r="C69" s="77">
        <v>0.725</v>
      </c>
      <c r="E69" s="77" t="s">
        <v>166</v>
      </c>
      <c r="H69" t="s">
        <v>118</v>
      </c>
      <c r="I69" s="77">
        <v>0.7270833333333333</v>
      </c>
      <c r="K69" s="77" t="s">
        <v>166</v>
      </c>
    </row>
    <row r="70" spans="5:11" ht="12.75">
      <c r="E70" s="78"/>
      <c r="F70" s="78"/>
      <c r="H70" t="s">
        <v>122</v>
      </c>
      <c r="I70" s="77">
        <v>0.7409722222222223</v>
      </c>
      <c r="K70" s="77" t="s">
        <v>166</v>
      </c>
    </row>
    <row r="71" spans="5:11" ht="12.75">
      <c r="E71" s="78"/>
      <c r="F71" s="78"/>
      <c r="K71" s="78"/>
    </row>
    <row r="72" spans="5:11" ht="12.75">
      <c r="E72" s="78"/>
      <c r="F72" s="78"/>
      <c r="K72" s="78"/>
    </row>
    <row r="73" spans="5:11" ht="12.75">
      <c r="E73" s="78"/>
      <c r="F73" s="78"/>
      <c r="K73" s="78"/>
    </row>
    <row r="74" spans="5:11" ht="12.75">
      <c r="E74" s="78"/>
      <c r="F74" s="78"/>
      <c r="K74" s="78"/>
    </row>
    <row r="75" spans="5:11" ht="12.75">
      <c r="E75" s="78"/>
      <c r="F75" s="78"/>
      <c r="K75" s="78"/>
    </row>
    <row r="76" spans="5:11" ht="12.75">
      <c r="E76" s="78"/>
      <c r="F76" s="78"/>
      <c r="K76" s="78"/>
    </row>
    <row r="77" spans="5:6" ht="12.75">
      <c r="E77" s="78"/>
      <c r="F77" s="78"/>
    </row>
    <row r="78" spans="5:6" ht="12.75">
      <c r="E78" s="78"/>
      <c r="F78" s="78"/>
    </row>
    <row r="79" spans="5:6" ht="12.75">
      <c r="E79" s="78"/>
      <c r="F79" s="78"/>
    </row>
    <row r="80" spans="5:6" ht="12.75">
      <c r="E80" s="78"/>
      <c r="F80" s="78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4"/>
  <sheetViews>
    <sheetView workbookViewId="0" topLeftCell="A1">
      <selection activeCell="K14" sqref="K14"/>
    </sheetView>
  </sheetViews>
  <sheetFormatPr defaultColWidth="11.421875" defaultRowHeight="12.75"/>
  <cols>
    <col min="1" max="1" width="8.140625" style="79" customWidth="1"/>
    <col min="2" max="2" width="28.7109375" style="0" customWidth="1"/>
    <col min="3" max="6" width="11.421875" style="77" customWidth="1"/>
    <col min="7" max="7" width="8.7109375" style="79" customWidth="1"/>
    <col min="8" max="8" width="24.7109375" style="0" customWidth="1"/>
    <col min="9" max="11" width="11.421875" style="77" customWidth="1"/>
  </cols>
  <sheetData>
    <row r="1" spans="2:11" ht="12.75">
      <c r="B1" t="s">
        <v>10</v>
      </c>
      <c r="I1" s="77" t="s">
        <v>16</v>
      </c>
      <c r="J1" s="77" t="s">
        <v>17</v>
      </c>
      <c r="K1" s="77" t="s">
        <v>18</v>
      </c>
    </row>
    <row r="2" spans="3:8" ht="12.75">
      <c r="C2" s="77" t="s">
        <v>16</v>
      </c>
      <c r="D2" s="77" t="s">
        <v>17</v>
      </c>
      <c r="E2" s="77" t="s">
        <v>18</v>
      </c>
      <c r="H2" t="s">
        <v>15</v>
      </c>
    </row>
    <row r="3" spans="1:5" ht="12.75">
      <c r="A3" s="79">
        <v>1</v>
      </c>
      <c r="B3" t="s">
        <v>95</v>
      </c>
      <c r="C3" s="77">
        <v>0.4083333333333334</v>
      </c>
      <c r="D3" s="77">
        <v>0.42739583333333336</v>
      </c>
      <c r="E3" s="77">
        <v>0.019062499999999982</v>
      </c>
    </row>
    <row r="4" spans="1:11" ht="12.75">
      <c r="A4" s="79">
        <v>2</v>
      </c>
      <c r="B4" t="s">
        <v>97</v>
      </c>
      <c r="C4" s="77">
        <v>0.45</v>
      </c>
      <c r="D4" s="77">
        <v>0.47031249999999997</v>
      </c>
      <c r="E4" s="77">
        <v>0.020312499999999956</v>
      </c>
      <c r="G4" s="79">
        <v>1</v>
      </c>
      <c r="H4" t="s">
        <v>151</v>
      </c>
      <c r="I4" s="77">
        <v>0.4444444444444444</v>
      </c>
      <c r="J4" s="77">
        <v>0.4768981481481482</v>
      </c>
      <c r="K4" s="77">
        <v>0.03245370370370376</v>
      </c>
    </row>
    <row r="5" spans="1:11" ht="12.75">
      <c r="A5" s="79">
        <v>3</v>
      </c>
      <c r="B5" t="s">
        <v>91</v>
      </c>
      <c r="C5" s="77">
        <v>0.40138888888888885</v>
      </c>
      <c r="D5" s="77">
        <v>0.4233680555555555</v>
      </c>
      <c r="E5" s="77">
        <v>0.02197916666666666</v>
      </c>
      <c r="G5" s="79">
        <v>2</v>
      </c>
      <c r="H5" t="s">
        <v>156</v>
      </c>
      <c r="I5" s="77">
        <v>0.3819444444444444</v>
      </c>
      <c r="J5" s="77">
        <v>0.42081018518518515</v>
      </c>
      <c r="K5" s="77">
        <v>0.03886574074074073</v>
      </c>
    </row>
    <row r="6" spans="1:11" ht="12.75">
      <c r="A6" s="79">
        <v>4</v>
      </c>
      <c r="B6" t="s">
        <v>96</v>
      </c>
      <c r="C6" s="77">
        <v>0.44305555555555554</v>
      </c>
      <c r="D6" s="77">
        <v>0.46641203703703704</v>
      </c>
      <c r="E6" s="77">
        <v>0.023356481481481506</v>
      </c>
      <c r="G6" s="79">
        <v>3</v>
      </c>
      <c r="H6" t="s">
        <v>155</v>
      </c>
      <c r="I6" s="77">
        <v>0.40277777777777773</v>
      </c>
      <c r="J6" s="77">
        <v>0.4427662037037037</v>
      </c>
      <c r="K6" s="77">
        <v>0.03998842592592594</v>
      </c>
    </row>
    <row r="7" spans="1:11" ht="12.75">
      <c r="A7" s="79">
        <v>5</v>
      </c>
      <c r="B7" t="s">
        <v>93</v>
      </c>
      <c r="C7" s="77">
        <v>0.4291666666666667</v>
      </c>
      <c r="D7" s="77">
        <v>0.4543055555555556</v>
      </c>
      <c r="E7" s="77">
        <v>0.025138888888888877</v>
      </c>
      <c r="G7" s="79">
        <v>4</v>
      </c>
      <c r="H7" t="s">
        <v>160</v>
      </c>
      <c r="I7" s="77">
        <v>0.4375</v>
      </c>
      <c r="J7" s="77">
        <v>0.4785763888888889</v>
      </c>
      <c r="K7" s="77">
        <v>0.041076388888888926</v>
      </c>
    </row>
    <row r="8" spans="1:11" ht="12.75">
      <c r="A8" s="79">
        <v>6</v>
      </c>
      <c r="B8" t="s">
        <v>101</v>
      </c>
      <c r="C8" s="77">
        <v>0.4395833333333334</v>
      </c>
      <c r="D8" s="77">
        <v>0.4663078703703704</v>
      </c>
      <c r="E8" s="77">
        <v>0.026724537037037033</v>
      </c>
      <c r="G8" s="79">
        <v>5</v>
      </c>
      <c r="H8" t="s">
        <v>161</v>
      </c>
      <c r="I8" s="77">
        <v>0.4131944444444444</v>
      </c>
      <c r="J8" s="77">
        <v>0.45488425925925924</v>
      </c>
      <c r="K8" s="77">
        <v>0.04168981481481482</v>
      </c>
    </row>
    <row r="9" spans="1:11" ht="12.75">
      <c r="A9" s="79">
        <v>7</v>
      </c>
      <c r="B9" t="s">
        <v>98</v>
      </c>
      <c r="C9" s="77">
        <v>0.4361111111111111</v>
      </c>
      <c r="D9" s="77">
        <v>0.465474537037037</v>
      </c>
      <c r="E9" s="77">
        <v>0.02936342592592589</v>
      </c>
      <c r="G9" s="79">
        <v>6</v>
      </c>
      <c r="H9" t="s">
        <v>152</v>
      </c>
      <c r="I9" s="77">
        <v>0.37847222222222227</v>
      </c>
      <c r="J9" s="77">
        <v>0.42266203703703703</v>
      </c>
      <c r="K9" s="77">
        <v>0.044189814814814765</v>
      </c>
    </row>
    <row r="10" spans="1:11" ht="12.75">
      <c r="A10" s="79">
        <v>8</v>
      </c>
      <c r="B10" t="s">
        <v>99</v>
      </c>
      <c r="C10" s="77">
        <v>0.41875</v>
      </c>
      <c r="D10" s="77">
        <v>0.4487152777777778</v>
      </c>
      <c r="E10" s="77">
        <v>0.0299652777777778</v>
      </c>
      <c r="G10" s="79">
        <v>7</v>
      </c>
      <c r="H10" t="s">
        <v>158</v>
      </c>
      <c r="I10" s="77">
        <v>0.3923611111111111</v>
      </c>
      <c r="J10" s="77">
        <v>0.43657407407407406</v>
      </c>
      <c r="K10" s="77">
        <v>0.044212962962962954</v>
      </c>
    </row>
    <row r="11" spans="1:11" ht="12.75">
      <c r="A11" s="79">
        <v>9</v>
      </c>
      <c r="B11" t="s">
        <v>100</v>
      </c>
      <c r="C11" s="77">
        <v>0.43263888888888885</v>
      </c>
      <c r="D11" s="77">
        <v>0.4628125</v>
      </c>
      <c r="E11" s="77">
        <v>0.030173611111111165</v>
      </c>
      <c r="G11" s="79">
        <v>8</v>
      </c>
      <c r="H11" t="s">
        <v>159</v>
      </c>
      <c r="I11" s="77">
        <v>0.4236111111111111</v>
      </c>
      <c r="J11" s="77">
        <v>0.46899305555555554</v>
      </c>
      <c r="K11" s="77">
        <v>0.04538194444444443</v>
      </c>
    </row>
    <row r="12" spans="1:11" ht="12.75">
      <c r="A12" s="79">
        <v>10</v>
      </c>
      <c r="B12" t="s">
        <v>89</v>
      </c>
      <c r="C12" s="77">
        <v>0.4048611111111111</v>
      </c>
      <c r="D12" s="77">
        <v>0.4393518518518518</v>
      </c>
      <c r="E12" s="77">
        <v>0.03449074074074071</v>
      </c>
      <c r="G12" s="79">
        <v>9</v>
      </c>
      <c r="H12" t="s">
        <v>154</v>
      </c>
      <c r="I12" s="77">
        <v>0.4305555555555556</v>
      </c>
      <c r="J12" s="77">
        <v>0.47738425925925926</v>
      </c>
      <c r="K12" s="77">
        <v>0.04682870370370368</v>
      </c>
    </row>
    <row r="13" spans="1:11" ht="12.75">
      <c r="A13" s="79">
        <v>11</v>
      </c>
      <c r="B13" t="s">
        <v>103</v>
      </c>
      <c r="C13" s="77">
        <v>0.41180555555555554</v>
      </c>
      <c r="D13" s="77">
        <v>0.44673611111111106</v>
      </c>
      <c r="E13" s="77">
        <v>0.03493055555555552</v>
      </c>
      <c r="G13" s="79">
        <v>10</v>
      </c>
      <c r="H13" t="s">
        <v>157</v>
      </c>
      <c r="I13" s="77">
        <v>0.375</v>
      </c>
      <c r="J13" s="77">
        <v>0.4221296296296296</v>
      </c>
      <c r="K13" s="77">
        <v>0.04712962962962958</v>
      </c>
    </row>
    <row r="14" spans="1:11" ht="12.75">
      <c r="A14" s="79">
        <v>12</v>
      </c>
      <c r="B14" t="s">
        <v>88</v>
      </c>
      <c r="C14" s="77">
        <v>0.45694444444444443</v>
      </c>
      <c r="D14" s="77">
        <v>0.49748842592592596</v>
      </c>
      <c r="E14" s="77">
        <v>0.04054398148148153</v>
      </c>
      <c r="K14" s="78"/>
    </row>
    <row r="15" spans="1:11" ht="12.75">
      <c r="A15" s="79">
        <v>13</v>
      </c>
      <c r="B15" t="s">
        <v>102</v>
      </c>
      <c r="C15" s="77">
        <v>0.4222222222222222</v>
      </c>
      <c r="D15" s="77">
        <v>0.46631944444444445</v>
      </c>
      <c r="E15" s="77">
        <v>0.04409722222222223</v>
      </c>
      <c r="K15" s="78"/>
    </row>
    <row r="16" spans="1:11" ht="12.75">
      <c r="A16" s="79">
        <v>14</v>
      </c>
      <c r="B16" t="s">
        <v>92</v>
      </c>
      <c r="C16" s="77">
        <v>0.42569444444444443</v>
      </c>
      <c r="D16" s="77">
        <v>0.47116898148148145</v>
      </c>
      <c r="E16" s="77">
        <v>0.04547453703703702</v>
      </c>
      <c r="K16" s="78"/>
    </row>
    <row r="17" spans="1:5" ht="12.75">
      <c r="A17" s="79">
        <v>15</v>
      </c>
      <c r="B17" t="s">
        <v>90</v>
      </c>
      <c r="C17" s="77">
        <v>0.4465277777777778</v>
      </c>
      <c r="D17" s="77">
        <v>0.49736111111111114</v>
      </c>
      <c r="E17" s="77">
        <v>0.05083333333333334</v>
      </c>
    </row>
    <row r="18" ht="12.75">
      <c r="E18" s="78"/>
    </row>
    <row r="22" spans="9:11" ht="12.75">
      <c r="I22" s="77" t="s">
        <v>16</v>
      </c>
      <c r="J22" s="77" t="s">
        <v>17</v>
      </c>
      <c r="K22" s="77" t="s">
        <v>18</v>
      </c>
    </row>
    <row r="23" ht="12.75">
      <c r="H23" t="s">
        <v>14</v>
      </c>
    </row>
    <row r="24" ht="12.75">
      <c r="B24" t="s">
        <v>19</v>
      </c>
    </row>
    <row r="25" spans="3:11" ht="12.75">
      <c r="C25" s="77" t="s">
        <v>16</v>
      </c>
      <c r="D25" s="77" t="s">
        <v>17</v>
      </c>
      <c r="E25" s="77" t="s">
        <v>18</v>
      </c>
      <c r="G25" s="79">
        <v>1</v>
      </c>
      <c r="H25" t="s">
        <v>34</v>
      </c>
      <c r="I25" s="77">
        <v>0.44166666666666665</v>
      </c>
      <c r="J25" s="77">
        <v>0.48461805555555554</v>
      </c>
      <c r="K25" s="77">
        <v>0.042951388888888886</v>
      </c>
    </row>
    <row r="26" spans="1:11" ht="12.75">
      <c r="A26" s="79">
        <v>1</v>
      </c>
      <c r="B26" t="s">
        <v>72</v>
      </c>
      <c r="C26" s="77">
        <v>0.39166666666666666</v>
      </c>
      <c r="D26" s="77">
        <v>0.40299768518518514</v>
      </c>
      <c r="E26" s="77">
        <v>0.011331018518518476</v>
      </c>
      <c r="G26" s="79">
        <v>2</v>
      </c>
      <c r="H26" t="s">
        <v>37</v>
      </c>
      <c r="I26" s="77">
        <v>0.45208333333333334</v>
      </c>
      <c r="J26" s="77">
        <v>0.49736111111111114</v>
      </c>
      <c r="K26" s="77">
        <v>0.045277777777777806</v>
      </c>
    </row>
    <row r="27" spans="1:11" ht="12.75">
      <c r="A27" s="79">
        <v>2</v>
      </c>
      <c r="B27" t="s">
        <v>84</v>
      </c>
      <c r="C27" s="77">
        <v>0.45416666666666666</v>
      </c>
      <c r="D27" s="77">
        <v>0.4669560185185185</v>
      </c>
      <c r="E27" s="77">
        <v>0.012789351851851816</v>
      </c>
      <c r="G27" s="79">
        <v>3</v>
      </c>
      <c r="H27" t="s">
        <v>33</v>
      </c>
      <c r="I27" s="77">
        <v>0.4381944444444445</v>
      </c>
      <c r="J27" s="77">
        <v>0.4875231481481481</v>
      </c>
      <c r="K27" s="77">
        <v>0.049328703703703625</v>
      </c>
    </row>
    <row r="28" spans="1:11" ht="12.75">
      <c r="A28" s="79">
        <v>3</v>
      </c>
      <c r="B28" t="s">
        <v>79</v>
      </c>
      <c r="C28" s="77">
        <v>0.4263888888888889</v>
      </c>
      <c r="D28" s="77">
        <v>0.439375</v>
      </c>
      <c r="E28" s="77">
        <v>0.012986111111111143</v>
      </c>
      <c r="G28" s="79">
        <v>4</v>
      </c>
      <c r="H28" t="s">
        <v>26</v>
      </c>
      <c r="I28" s="77">
        <v>0.37916666666666665</v>
      </c>
      <c r="J28" s="77">
        <v>0.43019675925925926</v>
      </c>
      <c r="K28" s="77">
        <v>0.05103009259259261</v>
      </c>
    </row>
    <row r="29" spans="1:11" ht="12.75">
      <c r="A29" s="79">
        <v>4</v>
      </c>
      <c r="B29" t="s">
        <v>87</v>
      </c>
      <c r="C29" s="77">
        <v>0.4451388888888889</v>
      </c>
      <c r="D29" s="77">
        <v>0.4597569444444444</v>
      </c>
      <c r="E29" s="77">
        <v>0.01461805555555551</v>
      </c>
      <c r="G29" s="79">
        <v>5</v>
      </c>
      <c r="H29" t="s">
        <v>27</v>
      </c>
      <c r="I29" s="77">
        <v>0.4138888888888889</v>
      </c>
      <c r="J29" s="77">
        <v>0.4684027777777778</v>
      </c>
      <c r="K29" s="77">
        <v>0.05451388888888886</v>
      </c>
    </row>
    <row r="30" spans="1:11" ht="12.75">
      <c r="A30" s="79">
        <v>5</v>
      </c>
      <c r="B30" t="s">
        <v>78</v>
      </c>
      <c r="C30" s="77">
        <v>0.4159722222222222</v>
      </c>
      <c r="D30" s="77">
        <v>0.43072916666666666</v>
      </c>
      <c r="E30" s="77">
        <v>0.014756944444444475</v>
      </c>
      <c r="G30" s="79">
        <v>6</v>
      </c>
      <c r="H30" t="s">
        <v>36</v>
      </c>
      <c r="I30" s="77">
        <v>0.4486111111111111</v>
      </c>
      <c r="J30" s="77">
        <v>0.5045833333333333</v>
      </c>
      <c r="K30" s="77">
        <v>0.055972222222222145</v>
      </c>
    </row>
    <row r="31" spans="1:11" ht="12.75">
      <c r="A31" s="79">
        <v>6</v>
      </c>
      <c r="B31" t="s">
        <v>71</v>
      </c>
      <c r="C31" s="77">
        <v>0.38819444444444445</v>
      </c>
      <c r="D31" s="77">
        <v>0.4030092592592593</v>
      </c>
      <c r="E31" s="77">
        <v>0.014814814814814836</v>
      </c>
      <c r="G31" s="79">
        <v>7</v>
      </c>
      <c r="H31" t="s">
        <v>29</v>
      </c>
      <c r="I31" s="77">
        <v>0.42430555555555555</v>
      </c>
      <c r="J31" s="77">
        <v>0.48663194444444446</v>
      </c>
      <c r="K31" s="77">
        <v>0.06232638888888892</v>
      </c>
    </row>
    <row r="32" spans="1:11" ht="12.75">
      <c r="A32" s="79">
        <v>7</v>
      </c>
      <c r="B32" t="s">
        <v>81</v>
      </c>
      <c r="C32" s="77">
        <v>0.41250000000000003</v>
      </c>
      <c r="D32" s="77">
        <v>0.42743055555555554</v>
      </c>
      <c r="E32" s="77">
        <v>0.014930555555555503</v>
      </c>
      <c r="G32" s="79">
        <v>8</v>
      </c>
      <c r="H32" t="s">
        <v>35</v>
      </c>
      <c r="I32" s="77">
        <v>0.4451388888888889</v>
      </c>
      <c r="J32" s="77">
        <v>0.5083912037037037</v>
      </c>
      <c r="K32" s="77">
        <v>0.0632523148148148</v>
      </c>
    </row>
    <row r="33" spans="1:11" ht="12.75">
      <c r="A33" s="79">
        <v>8</v>
      </c>
      <c r="B33" t="s">
        <v>75</v>
      </c>
      <c r="C33" s="77">
        <v>0.4055555555555555</v>
      </c>
      <c r="D33" s="77">
        <v>0.42094907407407406</v>
      </c>
      <c r="E33" s="77">
        <v>0.015393518518518556</v>
      </c>
      <c r="G33" s="79">
        <v>9</v>
      </c>
      <c r="H33" t="s">
        <v>32</v>
      </c>
      <c r="I33" s="77">
        <v>0.43472222222222223</v>
      </c>
      <c r="J33" s="77">
        <v>0.4989467592592593</v>
      </c>
      <c r="K33" s="77">
        <v>0.06422453703703707</v>
      </c>
    </row>
    <row r="34" spans="1:11" ht="12.75">
      <c r="A34" s="79">
        <v>9</v>
      </c>
      <c r="B34" t="s">
        <v>68</v>
      </c>
      <c r="C34" s="77">
        <v>0.44375000000000003</v>
      </c>
      <c r="D34" s="77">
        <v>0.46003472222222225</v>
      </c>
      <c r="E34" s="77">
        <v>0.016284722222222214</v>
      </c>
      <c r="G34" s="79">
        <v>10</v>
      </c>
      <c r="H34" t="s">
        <v>28</v>
      </c>
      <c r="I34" s="77">
        <v>0.4173611111111111</v>
      </c>
      <c r="J34" s="77">
        <v>0.4877546296296296</v>
      </c>
      <c r="K34" s="77">
        <v>0.0703935185185185</v>
      </c>
    </row>
    <row r="35" spans="1:11" ht="12.75">
      <c r="A35" s="79">
        <v>10</v>
      </c>
      <c r="B35" t="s">
        <v>67</v>
      </c>
      <c r="C35" s="77">
        <v>0.47152777777777777</v>
      </c>
      <c r="D35" s="77">
        <v>0.4898263888888889</v>
      </c>
      <c r="E35" s="77">
        <v>0.01829861111111114</v>
      </c>
      <c r="G35" s="79">
        <v>11</v>
      </c>
      <c r="H35" t="s">
        <v>31</v>
      </c>
      <c r="I35" s="77">
        <v>0.43124999999999997</v>
      </c>
      <c r="J35" s="77">
        <v>0.5071180555555556</v>
      </c>
      <c r="K35" s="77">
        <v>0.07586805555555559</v>
      </c>
    </row>
    <row r="36" spans="1:11" ht="12.75">
      <c r="A36" s="79">
        <v>11</v>
      </c>
      <c r="B36" t="s">
        <v>65</v>
      </c>
      <c r="C36" s="77">
        <v>0.44027777777777777</v>
      </c>
      <c r="D36" s="77">
        <v>0.46230324074074075</v>
      </c>
      <c r="E36" s="77">
        <v>0.022025462962962983</v>
      </c>
      <c r="G36" s="79">
        <v>12</v>
      </c>
      <c r="H36" t="s">
        <v>38</v>
      </c>
      <c r="I36" s="77">
        <v>0.45555555555555555</v>
      </c>
      <c r="J36" s="77">
        <v>0.5326736111111111</v>
      </c>
      <c r="K36" s="77">
        <v>0.07711805555555556</v>
      </c>
    </row>
    <row r="37" spans="1:11" ht="12.75">
      <c r="A37" s="79">
        <v>12</v>
      </c>
      <c r="B37" t="s">
        <v>77</v>
      </c>
      <c r="C37" s="77">
        <v>0.4611111111111111</v>
      </c>
      <c r="D37" s="77">
        <v>0.48539351851851853</v>
      </c>
      <c r="E37" s="77">
        <v>0.024282407407407447</v>
      </c>
      <c r="G37" s="79">
        <v>13</v>
      </c>
      <c r="H37" t="s">
        <v>43</v>
      </c>
      <c r="I37" s="77">
        <v>0.38958333333333334</v>
      </c>
      <c r="J37" s="77">
        <v>0.4561458333333333</v>
      </c>
      <c r="K37" s="77">
        <v>0.06656249999999997</v>
      </c>
    </row>
    <row r="38" spans="1:11" ht="12.75">
      <c r="A38" s="79">
        <v>13</v>
      </c>
      <c r="B38" t="s">
        <v>70</v>
      </c>
      <c r="C38" s="77">
        <v>0.46458333333333335</v>
      </c>
      <c r="D38" s="77">
        <v>0.4892824074074074</v>
      </c>
      <c r="E38" s="77">
        <v>0.024699074074074068</v>
      </c>
      <c r="G38" s="79">
        <v>14</v>
      </c>
      <c r="H38" t="s">
        <v>44</v>
      </c>
      <c r="I38" s="77">
        <v>0.38958333333333334</v>
      </c>
      <c r="J38" s="77">
        <v>0.4561458333333333</v>
      </c>
      <c r="K38" s="77">
        <v>0.06656249999999997</v>
      </c>
    </row>
    <row r="39" spans="1:11" ht="12.75">
      <c r="A39" s="79">
        <v>14</v>
      </c>
      <c r="B39" t="s">
        <v>64</v>
      </c>
      <c r="C39" s="77">
        <v>0.4368055555555555</v>
      </c>
      <c r="D39" s="77">
        <v>0.4625925925925926</v>
      </c>
      <c r="E39" s="77">
        <v>0.025787037037037108</v>
      </c>
      <c r="G39" s="79">
        <v>15</v>
      </c>
      <c r="H39" t="s">
        <v>42</v>
      </c>
      <c r="I39" s="77">
        <v>0.3965277777777778</v>
      </c>
      <c r="J39" s="77">
        <v>0.4711111111111111</v>
      </c>
      <c r="K39" s="77">
        <v>0.07458333333333328</v>
      </c>
    </row>
    <row r="40" spans="1:11" ht="12.75">
      <c r="A40" s="79">
        <v>15</v>
      </c>
      <c r="B40" t="s">
        <v>82</v>
      </c>
      <c r="C40" s="77">
        <v>0.42291666666666666</v>
      </c>
      <c r="D40" s="77">
        <v>0.452349537037037</v>
      </c>
      <c r="E40" s="77">
        <v>0.029432870370370345</v>
      </c>
      <c r="G40" s="79">
        <v>16</v>
      </c>
      <c r="H40" t="s">
        <v>41</v>
      </c>
      <c r="I40" s="77">
        <v>0.3965277777777778</v>
      </c>
      <c r="J40" s="77">
        <v>0.47128472222222223</v>
      </c>
      <c r="K40" s="77">
        <v>0.07475694444444442</v>
      </c>
    </row>
    <row r="41" spans="1:11" ht="12.75">
      <c r="A41" s="79">
        <v>16</v>
      </c>
      <c r="B41" t="s">
        <v>66</v>
      </c>
      <c r="C41" s="77">
        <v>0.4680555555555555</v>
      </c>
      <c r="D41" s="77">
        <v>0.49983796296296296</v>
      </c>
      <c r="E41" s="77">
        <v>0.031782407407407454</v>
      </c>
      <c r="G41" s="79">
        <v>17</v>
      </c>
      <c r="H41" t="s">
        <v>40</v>
      </c>
      <c r="I41" s="77">
        <v>0.3965277777777778</v>
      </c>
      <c r="J41" s="77">
        <v>0.4713773148148148</v>
      </c>
      <c r="K41" s="77">
        <v>0.074849537037037</v>
      </c>
    </row>
    <row r="42" spans="1:11" ht="12.75">
      <c r="A42" s="79">
        <v>17</v>
      </c>
      <c r="B42" t="s">
        <v>74</v>
      </c>
      <c r="C42" s="77">
        <v>0.3986111111111111</v>
      </c>
      <c r="D42" s="77">
        <v>0.430775462962963</v>
      </c>
      <c r="E42" s="77">
        <v>0.0321643518518519</v>
      </c>
      <c r="G42" s="79">
        <v>18</v>
      </c>
      <c r="H42" t="s">
        <v>45</v>
      </c>
      <c r="I42" s="77">
        <v>0.40347222222222223</v>
      </c>
      <c r="J42" s="77">
        <v>0.5434027777777778</v>
      </c>
      <c r="K42" s="77">
        <v>0.13993055555555556</v>
      </c>
    </row>
    <row r="43" spans="1:11" ht="12.75">
      <c r="A43" s="79">
        <v>18</v>
      </c>
      <c r="B43" t="s">
        <v>63</v>
      </c>
      <c r="C43" s="77">
        <v>0.4576388888888889</v>
      </c>
      <c r="D43" s="77">
        <v>0.4912962962962963</v>
      </c>
      <c r="E43" s="77">
        <v>0.033657407407407414</v>
      </c>
      <c r="G43" s="79">
        <v>19</v>
      </c>
      <c r="H43" t="s">
        <v>46</v>
      </c>
      <c r="I43" s="77">
        <v>0.40347222222222223</v>
      </c>
      <c r="J43" s="77">
        <v>0.5434027777777778</v>
      </c>
      <c r="K43" s="77">
        <v>0.13993055555555556</v>
      </c>
    </row>
    <row r="44" spans="2:11" ht="12.75">
      <c r="B44" t="s">
        <v>69</v>
      </c>
      <c r="C44" s="77">
        <v>0.45069444444444445</v>
      </c>
      <c r="E44" s="77" t="s">
        <v>166</v>
      </c>
      <c r="H44" t="s">
        <v>25</v>
      </c>
      <c r="I44" s="77">
        <v>0.3756944444444445</v>
      </c>
      <c r="K44" s="77" t="s">
        <v>166</v>
      </c>
    </row>
    <row r="45" spans="2:11" ht="12.75">
      <c r="B45" t="s">
        <v>83</v>
      </c>
      <c r="C45" s="77">
        <v>0.4472222222222222</v>
      </c>
      <c r="E45" s="77" t="s">
        <v>166</v>
      </c>
      <c r="K45" s="78"/>
    </row>
    <row r="46" spans="2:11" ht="12.75">
      <c r="B46" t="s">
        <v>86</v>
      </c>
      <c r="C46" s="77">
        <v>0.41944444444444445</v>
      </c>
      <c r="E46" s="77" t="s">
        <v>166</v>
      </c>
      <c r="K46" s="78"/>
    </row>
    <row r="47" ht="12.75">
      <c r="E47" s="78"/>
    </row>
    <row r="48" ht="12.75">
      <c r="E48" s="78"/>
    </row>
    <row r="49" ht="12.75">
      <c r="E49" s="78"/>
    </row>
    <row r="50" ht="12.75">
      <c r="E50" s="78"/>
    </row>
    <row r="54" spans="3:5" ht="12.75">
      <c r="C54" s="77" t="s">
        <v>16</v>
      </c>
      <c r="D54" s="77" t="s">
        <v>17</v>
      </c>
      <c r="E54" s="77" t="s">
        <v>18</v>
      </c>
    </row>
    <row r="55" ht="12.75">
      <c r="B55" t="s">
        <v>12</v>
      </c>
    </row>
    <row r="56" spans="1:5" ht="12.75">
      <c r="A56" s="79">
        <v>1</v>
      </c>
      <c r="B56" t="s">
        <v>126</v>
      </c>
      <c r="C56" s="77">
        <v>0.45625</v>
      </c>
      <c r="D56" s="77">
        <v>0.49233796296296295</v>
      </c>
      <c r="E56" s="77">
        <v>0.03608796296296296</v>
      </c>
    </row>
    <row r="57" spans="1:5" ht="12.75">
      <c r="A57" s="79">
        <v>2</v>
      </c>
      <c r="B57" t="s">
        <v>132</v>
      </c>
      <c r="C57" s="77">
        <v>0.3770833333333334</v>
      </c>
      <c r="D57" s="77">
        <v>0.4178240740740741</v>
      </c>
      <c r="E57" s="77">
        <v>0.040740740740740744</v>
      </c>
    </row>
    <row r="58" spans="1:8" ht="12.75">
      <c r="A58" s="79">
        <v>3</v>
      </c>
      <c r="B58" t="s">
        <v>137</v>
      </c>
      <c r="C58" s="77">
        <v>0.4291666666666667</v>
      </c>
      <c r="D58" s="77">
        <v>0.46990740740740744</v>
      </c>
      <c r="E58" s="77">
        <v>0.040740740740740744</v>
      </c>
      <c r="H58" t="s">
        <v>11</v>
      </c>
    </row>
    <row r="59" spans="1:11" ht="12.75">
      <c r="A59" s="79">
        <v>4</v>
      </c>
      <c r="B59" t="s">
        <v>146</v>
      </c>
      <c r="C59" s="77">
        <v>0.4375</v>
      </c>
      <c r="D59" s="77">
        <v>0.48150462962962964</v>
      </c>
      <c r="E59" s="77">
        <v>0.044004629629629644</v>
      </c>
      <c r="I59" s="77" t="s">
        <v>16</v>
      </c>
      <c r="J59" s="77" t="s">
        <v>17</v>
      </c>
      <c r="K59" s="77" t="s">
        <v>18</v>
      </c>
    </row>
    <row r="60" spans="1:11" ht="12.75">
      <c r="A60" s="79">
        <v>5</v>
      </c>
      <c r="B60" t="s">
        <v>139</v>
      </c>
      <c r="C60" s="77">
        <v>0.44166666666666665</v>
      </c>
      <c r="D60" s="77">
        <v>0.48671296296296296</v>
      </c>
      <c r="E60" s="77">
        <v>0.045046296296296306</v>
      </c>
      <c r="G60" s="79">
        <v>1</v>
      </c>
      <c r="H60" t="s">
        <v>112</v>
      </c>
      <c r="I60" s="77">
        <v>0.425</v>
      </c>
      <c r="J60" s="77">
        <v>0.45418981481481485</v>
      </c>
      <c r="K60" s="77">
        <v>0.029189814814814863</v>
      </c>
    </row>
    <row r="61" spans="1:11" ht="12.75">
      <c r="A61" s="79">
        <v>6</v>
      </c>
      <c r="B61" t="s">
        <v>133</v>
      </c>
      <c r="C61" s="77">
        <v>0.42291666666666666</v>
      </c>
      <c r="D61" s="77">
        <v>0.4689699074074074</v>
      </c>
      <c r="E61" s="77">
        <v>0.04605324074074074</v>
      </c>
      <c r="G61" s="79">
        <v>2</v>
      </c>
      <c r="H61" t="s">
        <v>113</v>
      </c>
      <c r="I61" s="77">
        <v>0.4666666666666666</v>
      </c>
      <c r="J61" s="77">
        <v>0.496724537037037</v>
      </c>
      <c r="K61" s="77">
        <v>0.030057870370370388</v>
      </c>
    </row>
    <row r="62" spans="1:11" ht="12.75">
      <c r="A62" s="79">
        <v>7</v>
      </c>
      <c r="B62" t="s">
        <v>142</v>
      </c>
      <c r="C62" s="77">
        <v>0.37916666666666665</v>
      </c>
      <c r="D62" s="77">
        <v>0.42540509259259257</v>
      </c>
      <c r="E62" s="77">
        <v>0.04623842592592592</v>
      </c>
      <c r="G62" s="79">
        <v>3</v>
      </c>
      <c r="H62" t="s">
        <v>123</v>
      </c>
      <c r="I62" s="77">
        <v>0.4597222222222222</v>
      </c>
      <c r="J62" s="77">
        <v>0.4902662037037037</v>
      </c>
      <c r="K62" s="77">
        <v>0.03054398148148152</v>
      </c>
    </row>
    <row r="63" spans="1:11" ht="12.75">
      <c r="A63" s="79">
        <v>8</v>
      </c>
      <c r="B63" t="s">
        <v>147</v>
      </c>
      <c r="C63" s="77">
        <v>0.43124999999999997</v>
      </c>
      <c r="D63" s="77">
        <v>0.47885416666666664</v>
      </c>
      <c r="E63" s="77">
        <v>0.04760416666666667</v>
      </c>
      <c r="G63" s="79">
        <v>4</v>
      </c>
      <c r="H63" t="s">
        <v>111</v>
      </c>
      <c r="I63" s="77">
        <v>0.4145833333333333</v>
      </c>
      <c r="J63" s="77">
        <v>0.44981481481481483</v>
      </c>
      <c r="K63" s="77">
        <v>0.03523148148148153</v>
      </c>
    </row>
    <row r="64" spans="1:11" ht="12.75">
      <c r="A64" s="79">
        <v>9</v>
      </c>
      <c r="B64" t="s">
        <v>138</v>
      </c>
      <c r="C64" s="77">
        <v>0.3958333333333333</v>
      </c>
      <c r="D64" s="77">
        <v>0.443449074074074</v>
      </c>
      <c r="E64" s="77">
        <v>0.04761574074074071</v>
      </c>
      <c r="G64" s="79">
        <v>5</v>
      </c>
      <c r="H64" t="s">
        <v>109</v>
      </c>
      <c r="I64" s="77">
        <v>0.4388888888888889</v>
      </c>
      <c r="J64" s="77">
        <v>0.47716435185185185</v>
      </c>
      <c r="K64" s="77">
        <v>0.03827546296296297</v>
      </c>
    </row>
    <row r="65" spans="1:11" ht="12.75">
      <c r="A65" s="79">
        <v>10</v>
      </c>
      <c r="B65" t="s">
        <v>141</v>
      </c>
      <c r="C65" s="77">
        <v>0.4166666666666667</v>
      </c>
      <c r="D65" s="77">
        <v>0.4645601851851852</v>
      </c>
      <c r="E65" s="77">
        <v>0.04789351851851853</v>
      </c>
      <c r="G65" s="79">
        <v>6</v>
      </c>
      <c r="H65" t="s">
        <v>104</v>
      </c>
      <c r="I65" s="77">
        <v>0.4458333333333333</v>
      </c>
      <c r="J65" s="77">
        <v>0.48431712962962964</v>
      </c>
      <c r="K65" s="77">
        <v>0.038483796296296335</v>
      </c>
    </row>
    <row r="66" spans="1:11" ht="12.75">
      <c r="A66" s="79">
        <v>11</v>
      </c>
      <c r="B66" t="s">
        <v>148</v>
      </c>
      <c r="C66" s="77">
        <v>0.38125000000000003</v>
      </c>
      <c r="D66" s="77">
        <v>0.43047453703703703</v>
      </c>
      <c r="E66" s="77">
        <v>0.049224537037037</v>
      </c>
      <c r="G66" s="79">
        <v>7</v>
      </c>
      <c r="H66" t="s">
        <v>105</v>
      </c>
      <c r="I66" s="77">
        <v>0.46319444444444446</v>
      </c>
      <c r="J66" s="77">
        <v>0.505150462962963</v>
      </c>
      <c r="K66" s="77">
        <v>0.04195601851851849</v>
      </c>
    </row>
    <row r="67" spans="1:11" ht="12.75">
      <c r="A67" s="79">
        <v>12</v>
      </c>
      <c r="B67" t="s">
        <v>149</v>
      </c>
      <c r="C67" s="77">
        <v>0.375</v>
      </c>
      <c r="D67" s="77">
        <v>0.42717592592592596</v>
      </c>
      <c r="E67" s="77">
        <v>0.05217592592592596</v>
      </c>
      <c r="G67" s="79">
        <v>8</v>
      </c>
      <c r="H67" t="s">
        <v>124</v>
      </c>
      <c r="I67" s="77">
        <v>0.4284722222222222</v>
      </c>
      <c r="J67" s="77">
        <v>0.4719328703703704</v>
      </c>
      <c r="K67" s="77">
        <v>0.04346064814814821</v>
      </c>
    </row>
    <row r="68" spans="1:11" ht="12.75">
      <c r="A68" s="79">
        <v>13</v>
      </c>
      <c r="B68" t="s">
        <v>136</v>
      </c>
      <c r="C68" s="77">
        <v>0.4354166666666666</v>
      </c>
      <c r="D68" s="77">
        <v>0.48849537037037033</v>
      </c>
      <c r="E68" s="77">
        <v>0.05307870370370371</v>
      </c>
      <c r="G68" s="79">
        <v>9</v>
      </c>
      <c r="H68" t="s">
        <v>122</v>
      </c>
      <c r="I68" s="77">
        <v>0.40069444444444446</v>
      </c>
      <c r="J68" s="77">
        <v>0.4454282407407408</v>
      </c>
      <c r="K68" s="77">
        <v>0.04473379629629631</v>
      </c>
    </row>
    <row r="69" spans="1:11" ht="12.75">
      <c r="A69" s="79">
        <v>14</v>
      </c>
      <c r="B69" t="s">
        <v>131</v>
      </c>
      <c r="C69" s="77">
        <v>0.3833333333333333</v>
      </c>
      <c r="D69" s="77">
        <v>0.4418287037037037</v>
      </c>
      <c r="E69" s="77">
        <v>0.05849537037037039</v>
      </c>
      <c r="G69" s="79">
        <v>10</v>
      </c>
      <c r="H69" t="s">
        <v>114</v>
      </c>
      <c r="I69" s="77">
        <v>0.4076388888888889</v>
      </c>
      <c r="J69" s="77">
        <v>0.4539583333333333</v>
      </c>
      <c r="K69" s="77">
        <v>0.04631944444444441</v>
      </c>
    </row>
    <row r="70" spans="1:11" ht="12.75">
      <c r="A70" s="79">
        <v>15</v>
      </c>
      <c r="B70" t="s">
        <v>145</v>
      </c>
      <c r="C70" s="77">
        <v>0.4270833333333333</v>
      </c>
      <c r="D70" s="77">
        <v>0.4885069444444445</v>
      </c>
      <c r="E70" s="77">
        <v>0.061423611111111165</v>
      </c>
      <c r="G70" s="79">
        <v>11</v>
      </c>
      <c r="H70" t="s">
        <v>108</v>
      </c>
      <c r="I70" s="77">
        <v>0.43194444444444446</v>
      </c>
      <c r="J70" s="77">
        <v>0.4814351851851852</v>
      </c>
      <c r="K70" s="77">
        <v>0.049490740740740724</v>
      </c>
    </row>
    <row r="71" spans="1:11" ht="12.75">
      <c r="A71" s="79">
        <v>16</v>
      </c>
      <c r="B71" t="s">
        <v>135</v>
      </c>
      <c r="C71" s="77">
        <v>0.4083333333333334</v>
      </c>
      <c r="D71" s="77">
        <v>0.4739583333333333</v>
      </c>
      <c r="E71" s="77">
        <v>0.06562499999999993</v>
      </c>
      <c r="G71" s="79">
        <v>12</v>
      </c>
      <c r="H71" t="s">
        <v>118</v>
      </c>
      <c r="I71" s="77">
        <v>0.4354166666666666</v>
      </c>
      <c r="J71" s="77">
        <v>0.4866898148148148</v>
      </c>
      <c r="K71" s="77">
        <v>0.05127314814814821</v>
      </c>
    </row>
    <row r="72" spans="1:11" ht="12.75">
      <c r="A72" s="79">
        <v>17</v>
      </c>
      <c r="B72" t="s">
        <v>144</v>
      </c>
      <c r="C72" s="77">
        <v>0.43333333333333335</v>
      </c>
      <c r="D72" s="77">
        <v>0.49984953703703705</v>
      </c>
      <c r="E72" s="77">
        <v>0.0665162037037037</v>
      </c>
      <c r="G72" s="79">
        <v>13</v>
      </c>
      <c r="H72" t="s">
        <v>121</v>
      </c>
      <c r="I72" s="77">
        <v>0.3972222222222222</v>
      </c>
      <c r="J72" s="77">
        <v>0.450462962962963</v>
      </c>
      <c r="K72" s="77">
        <v>0.05324074074074081</v>
      </c>
    </row>
    <row r="73" spans="1:11" ht="12.75">
      <c r="A73" s="79">
        <v>18</v>
      </c>
      <c r="B73" t="s">
        <v>130</v>
      </c>
      <c r="C73" s="77">
        <v>0.4583333333333333</v>
      </c>
      <c r="D73" s="77">
        <v>0.5383680555555556</v>
      </c>
      <c r="E73" s="77">
        <v>0.08003472222222224</v>
      </c>
      <c r="G73" s="79">
        <v>14</v>
      </c>
      <c r="H73" t="s">
        <v>116</v>
      </c>
      <c r="I73" s="77">
        <v>0.4041666666666666</v>
      </c>
      <c r="J73" s="77">
        <v>0.4581134259259259</v>
      </c>
      <c r="K73" s="77">
        <v>0.05394675925925929</v>
      </c>
    </row>
    <row r="74" spans="1:11" ht="12.75">
      <c r="A74" s="79">
        <v>19</v>
      </c>
      <c r="B74" t="s">
        <v>129</v>
      </c>
      <c r="C74" s="77">
        <v>0.4479166666666667</v>
      </c>
      <c r="D74" s="77">
        <v>0.5392476851851852</v>
      </c>
      <c r="E74" s="77">
        <v>0.09133101851851849</v>
      </c>
      <c r="G74" s="79">
        <v>15</v>
      </c>
      <c r="H74" t="s">
        <v>119</v>
      </c>
      <c r="I74" s="77">
        <v>0.44236111111111115</v>
      </c>
      <c r="J74" s="77">
        <v>0.4970833333333333</v>
      </c>
      <c r="K74" s="77">
        <v>0.05472222222222217</v>
      </c>
    </row>
    <row r="75" spans="1:11" ht="12.75">
      <c r="A75" s="79">
        <v>20</v>
      </c>
      <c r="B75" t="s">
        <v>134</v>
      </c>
      <c r="C75" s="77">
        <v>0.45208333333333334</v>
      </c>
      <c r="D75" s="77">
        <v>0.5694791666666666</v>
      </c>
      <c r="E75" s="77">
        <v>0.11739583333333331</v>
      </c>
      <c r="G75" s="79">
        <v>16</v>
      </c>
      <c r="H75" t="s">
        <v>107</v>
      </c>
      <c r="I75" s="77">
        <v>0.45625</v>
      </c>
      <c r="J75" s="77">
        <v>0.5184722222222222</v>
      </c>
      <c r="K75" s="77">
        <v>0.062222222222222234</v>
      </c>
    </row>
    <row r="76" spans="2:11" ht="12.75">
      <c r="B76" t="s">
        <v>127</v>
      </c>
      <c r="C76" s="77">
        <v>0.42083333333333334</v>
      </c>
      <c r="E76" s="77" t="s">
        <v>166</v>
      </c>
      <c r="G76" s="79">
        <v>17</v>
      </c>
      <c r="H76" t="s">
        <v>120</v>
      </c>
      <c r="I76" s="77">
        <v>0.4215277777777778</v>
      </c>
      <c r="J76" s="77">
        <v>0.4872569444444444</v>
      </c>
      <c r="K76" s="77">
        <v>0.06572916666666662</v>
      </c>
    </row>
    <row r="77" spans="5:11" ht="12.75">
      <c r="E77" s="78"/>
      <c r="G77" s="79">
        <v>18</v>
      </c>
      <c r="H77" t="s">
        <v>106</v>
      </c>
      <c r="I77" s="77">
        <v>0.44930555555555557</v>
      </c>
      <c r="J77" s="77">
        <v>0.5175694444444444</v>
      </c>
      <c r="K77" s="77">
        <v>0.06826388888888885</v>
      </c>
    </row>
    <row r="78" spans="5:11" ht="12.75">
      <c r="E78" s="78"/>
      <c r="G78" s="79">
        <v>19</v>
      </c>
      <c r="H78" t="s">
        <v>117</v>
      </c>
      <c r="I78" s="77">
        <v>0.41111111111111115</v>
      </c>
      <c r="J78" s="77">
        <v>0.4962962962962963</v>
      </c>
      <c r="K78" s="77">
        <v>0.08518518518518514</v>
      </c>
    </row>
    <row r="79" spans="5:11" ht="12.75">
      <c r="E79" s="78"/>
      <c r="H79" t="s">
        <v>110</v>
      </c>
      <c r="I79" s="77">
        <v>0.4527777777777778</v>
      </c>
      <c r="K79" s="77" t="s">
        <v>166</v>
      </c>
    </row>
    <row r="80" spans="5:11" ht="12.75">
      <c r="E80" s="78"/>
      <c r="H80" t="s">
        <v>115</v>
      </c>
      <c r="I80" s="77">
        <v>0.41805555555555557</v>
      </c>
      <c r="K80" s="77" t="s">
        <v>166</v>
      </c>
    </row>
    <row r="86" ht="12.75">
      <c r="B86" t="s">
        <v>8</v>
      </c>
    </row>
    <row r="87" spans="3:5" ht="12.75">
      <c r="C87" s="77" t="s">
        <v>16</v>
      </c>
      <c r="D87" s="77" t="s">
        <v>17</v>
      </c>
      <c r="E87" s="77" t="s">
        <v>18</v>
      </c>
    </row>
    <row r="88" spans="1:5" ht="12.75">
      <c r="A88" s="79">
        <v>1</v>
      </c>
      <c r="B88" t="s">
        <v>50</v>
      </c>
      <c r="C88" s="77">
        <v>0.4236111111111111</v>
      </c>
      <c r="D88" s="77">
        <v>0.4359259259259259</v>
      </c>
      <c r="E88" s="77">
        <v>0.012314814814814778</v>
      </c>
    </row>
    <row r="89" spans="1:5" ht="12.75">
      <c r="A89" s="79">
        <v>2</v>
      </c>
      <c r="B89" t="s">
        <v>49</v>
      </c>
      <c r="C89" s="77">
        <v>0.46875</v>
      </c>
      <c r="D89" s="77">
        <v>0.48129629629629633</v>
      </c>
      <c r="E89" s="77">
        <v>0.012546296296296333</v>
      </c>
    </row>
    <row r="90" spans="1:5" ht="12.75">
      <c r="A90" s="79">
        <v>3</v>
      </c>
      <c r="B90" t="s">
        <v>52</v>
      </c>
      <c r="C90" s="77">
        <v>0.4270833333333333</v>
      </c>
      <c r="D90" s="77">
        <v>0.4396759259259259</v>
      </c>
      <c r="E90" s="77">
        <v>0.0125925925925926</v>
      </c>
    </row>
    <row r="91" spans="1:5" ht="12.75">
      <c r="A91" s="79">
        <v>4</v>
      </c>
      <c r="B91" t="s">
        <v>53</v>
      </c>
      <c r="C91" s="77">
        <v>0.47291666666666665</v>
      </c>
      <c r="D91" s="77">
        <v>0.48712962962962963</v>
      </c>
      <c r="E91" s="77">
        <v>0.014212962962962983</v>
      </c>
    </row>
    <row r="92" spans="1:5" ht="12.75">
      <c r="A92" s="79">
        <v>5</v>
      </c>
      <c r="B92" t="s">
        <v>61</v>
      </c>
      <c r="C92" s="77">
        <v>0.4444444444444444</v>
      </c>
      <c r="D92" s="77">
        <v>0.45993055555555556</v>
      </c>
      <c r="E92" s="77">
        <v>0.015486111111111145</v>
      </c>
    </row>
    <row r="93" spans="1:5" ht="12.75">
      <c r="A93" s="79">
        <v>6</v>
      </c>
      <c r="B93" t="s">
        <v>165</v>
      </c>
      <c r="C93" s="77">
        <v>0.45625</v>
      </c>
      <c r="D93" s="77">
        <v>0.472025462962963</v>
      </c>
      <c r="E93" s="77">
        <v>0.015775462962963005</v>
      </c>
    </row>
    <row r="94" spans="1:5" ht="12.75">
      <c r="A94" s="79">
        <v>7</v>
      </c>
      <c r="B94" t="s">
        <v>48</v>
      </c>
      <c r="C94" s="77">
        <v>0.4375</v>
      </c>
      <c r="D94" s="77">
        <v>0.4534837962962963</v>
      </c>
      <c r="E94" s="77">
        <v>0.015983796296296315</v>
      </c>
    </row>
    <row r="95" spans="1:5" ht="12.75">
      <c r="A95" s="79">
        <v>8</v>
      </c>
      <c r="B95" t="s">
        <v>47</v>
      </c>
      <c r="C95" s="77">
        <v>0.44097222222222227</v>
      </c>
      <c r="D95" s="77">
        <v>0.4572685185185185</v>
      </c>
      <c r="E95" s="77">
        <v>0.016296296296296253</v>
      </c>
    </row>
    <row r="96" spans="1:5" ht="12.75">
      <c r="A96" s="79">
        <v>9</v>
      </c>
      <c r="B96" t="s">
        <v>60</v>
      </c>
      <c r="C96" s="77">
        <v>0.4305555555555556</v>
      </c>
      <c r="D96" s="77">
        <v>0.45414351851851853</v>
      </c>
      <c r="E96" s="77">
        <v>0.02358796296296295</v>
      </c>
    </row>
    <row r="97" spans="1:5" ht="12.75">
      <c r="A97" s="79">
        <v>10</v>
      </c>
      <c r="B97" t="s">
        <v>56</v>
      </c>
      <c r="C97" s="77">
        <v>0.4583333333333333</v>
      </c>
      <c r="D97" s="77">
        <v>0.48343749999999996</v>
      </c>
      <c r="E97" s="77">
        <v>0.02510416666666665</v>
      </c>
    </row>
    <row r="98" spans="1:5" ht="12.75">
      <c r="A98" s="79">
        <v>11</v>
      </c>
      <c r="B98" t="s">
        <v>59</v>
      </c>
      <c r="C98" s="77">
        <v>0.4479166666666667</v>
      </c>
      <c r="D98" s="77">
        <v>0.47475694444444444</v>
      </c>
      <c r="E98" s="77">
        <v>0.026840277777777755</v>
      </c>
    </row>
    <row r="99" spans="1:5" ht="12.75">
      <c r="A99" s="79">
        <v>12</v>
      </c>
      <c r="B99" t="s">
        <v>57</v>
      </c>
      <c r="C99" s="77">
        <v>0.4548611111111111</v>
      </c>
      <c r="D99" s="77">
        <v>0.48178240740740735</v>
      </c>
      <c r="E99" s="77">
        <v>0.02692129629629625</v>
      </c>
    </row>
    <row r="100" spans="1:5" ht="12.75">
      <c r="A100" s="79">
        <v>13</v>
      </c>
      <c r="B100" t="s">
        <v>58</v>
      </c>
      <c r="C100" s="77">
        <v>0.4513888888888889</v>
      </c>
      <c r="D100" s="77">
        <v>0.479525462962963</v>
      </c>
      <c r="E100" s="77">
        <v>0.028136574074074105</v>
      </c>
    </row>
    <row r="101" spans="1:5" ht="12.75">
      <c r="A101" s="79">
        <v>14</v>
      </c>
      <c r="B101" t="s">
        <v>54</v>
      </c>
      <c r="C101" s="77">
        <v>0.4166666666666667</v>
      </c>
      <c r="D101" s="77">
        <v>0.44729166666666664</v>
      </c>
      <c r="E101" s="77">
        <v>0.030624999999999958</v>
      </c>
    </row>
    <row r="102" spans="2:5" ht="12.75">
      <c r="B102" t="s">
        <v>55</v>
      </c>
      <c r="C102" s="77">
        <v>0.4201388888888889</v>
      </c>
      <c r="E102" s="77" t="s">
        <v>166</v>
      </c>
    </row>
    <row r="103" ht="12.75">
      <c r="E103" s="78"/>
    </row>
    <row r="104" ht="12.75">
      <c r="E104" s="78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(Raitan)</dc:creator>
  <cp:keywords/>
  <dc:description/>
  <cp:lastModifiedBy>ramon</cp:lastModifiedBy>
  <cp:lastPrinted>2013-04-15T22:28:18Z</cp:lastPrinted>
  <dcterms:created xsi:type="dcterms:W3CDTF">2013-04-10T15:55:46Z</dcterms:created>
  <dcterms:modified xsi:type="dcterms:W3CDTF">2013-04-16T13:55:52Z</dcterms:modified>
  <cp:category/>
  <cp:version/>
  <cp:contentType/>
  <cp:contentStatus/>
</cp:coreProperties>
</file>